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"/>
    </mc:Choice>
  </mc:AlternateContent>
  <bookViews>
    <workbookView xWindow="0" yWindow="0" windowWidth="0" windowHeight="0"/>
  </bookViews>
  <sheets>
    <sheet name="Rekapitulace stavby" sheetId="1" r:id="rId1"/>
    <sheet name="202110081 - SO 101 - POLN..." sheetId="2" r:id="rId2"/>
    <sheet name="202110082 - SO 102 - POL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'202110081 - SO 101 - POLN...'!$C$130:$K$299</definedName>
    <definedName name="_xlnm.Print_Area" localSheetId="1">'202110081 - SO 101 - POLN...'!$C$4:$J$76,'202110081 - SO 101 - POLN...'!$C$82:$J$112,'202110081 - SO 101 - POLN...'!$C$118:$K$299</definedName>
    <definedName name="_xlnm.Print_Titles" localSheetId="1">'202110081 - SO 101 - POLN...'!$130:$130</definedName>
    <definedName name="_xlnm._FilterDatabase" localSheetId="2" hidden="1">'202110082 - SO 102 - POLN...'!$C$133:$K$367</definedName>
    <definedName name="_xlnm.Print_Area" localSheetId="2">'202110082 - SO 102 - POLN...'!$C$4:$J$76,'202110082 - SO 102 - POLN...'!$C$82:$J$115,'202110082 - SO 102 - POLN...'!$C$121:$K$367</definedName>
    <definedName name="_xlnm.Print_Titles" localSheetId="2">'202110082 - SO 102 - POLN...'!$133:$133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66"/>
  <c r="BH366"/>
  <c r="BG366"/>
  <c r="BF366"/>
  <c r="T366"/>
  <c r="T365"/>
  <c r="R366"/>
  <c r="R365"/>
  <c r="P366"/>
  <c r="P365"/>
  <c r="BI362"/>
  <c r="BH362"/>
  <c r="BG362"/>
  <c r="BF362"/>
  <c r="T362"/>
  <c r="T361"/>
  <c r="R362"/>
  <c r="R361"/>
  <c r="P362"/>
  <c r="P361"/>
  <c r="BI359"/>
  <c r="BH359"/>
  <c r="BG359"/>
  <c r="BF359"/>
  <c r="T359"/>
  <c r="T358"/>
  <c r="R359"/>
  <c r="R358"/>
  <c r="P359"/>
  <c r="P358"/>
  <c r="BI356"/>
  <c r="BH356"/>
  <c r="BG356"/>
  <c r="BF356"/>
  <c r="T356"/>
  <c r="T355"/>
  <c r="R356"/>
  <c r="R355"/>
  <c r="P356"/>
  <c r="P35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T347"/>
  <c r="R348"/>
  <c r="R347"/>
  <c r="P348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T330"/>
  <c r="R331"/>
  <c r="R330"/>
  <c r="P331"/>
  <c r="P330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89"/>
  <c r="E7"/>
  <c r="E124"/>
  <c i="2" r="J37"/>
  <c r="J36"/>
  <c i="1" r="AY95"/>
  <c i="2" r="J35"/>
  <c i="1" r="AX95"/>
  <c i="2" r="BI298"/>
  <c r="BH298"/>
  <c r="BG298"/>
  <c r="BF298"/>
  <c r="T298"/>
  <c r="T297"/>
  <c r="R298"/>
  <c r="R297"/>
  <c r="P298"/>
  <c r="P297"/>
  <c r="BI294"/>
  <c r="BH294"/>
  <c r="BG294"/>
  <c r="BF294"/>
  <c r="T294"/>
  <c r="T293"/>
  <c r="R294"/>
  <c r="R293"/>
  <c r="P294"/>
  <c r="P293"/>
  <c r="BI291"/>
  <c r="BH291"/>
  <c r="BG291"/>
  <c r="BF291"/>
  <c r="T291"/>
  <c r="T290"/>
  <c r="R291"/>
  <c r="R290"/>
  <c r="P291"/>
  <c r="P290"/>
  <c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T279"/>
  <c r="R280"/>
  <c r="R279"/>
  <c r="P280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T262"/>
  <c r="R263"/>
  <c r="R262"/>
  <c r="P263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1" r="L90"/>
  <c r="AM90"/>
  <c r="AM89"/>
  <c r="L89"/>
  <c r="AM87"/>
  <c r="L87"/>
  <c r="L85"/>
  <c r="L84"/>
  <c i="3" r="J366"/>
  <c r="BK359"/>
  <c r="J343"/>
  <c r="J328"/>
  <c r="J321"/>
  <c r="BK254"/>
  <c r="BK236"/>
  <c r="BK229"/>
  <c r="J215"/>
  <c r="J202"/>
  <c r="BK199"/>
  <c r="BK194"/>
  <c r="BK190"/>
  <c r="J180"/>
  <c r="BK175"/>
  <c r="BK171"/>
  <c r="BK158"/>
  <c r="BK140"/>
  <c i="2" r="BK298"/>
  <c r="J288"/>
  <c r="BK271"/>
  <c r="J257"/>
  <c r="J250"/>
  <c r="J230"/>
  <c r="J224"/>
  <c r="BK200"/>
  <c r="J186"/>
  <c r="J183"/>
  <c r="BK180"/>
  <c r="BK172"/>
  <c r="BK169"/>
  <c r="J162"/>
  <c r="BK159"/>
  <c r="BK153"/>
  <c r="BK145"/>
  <c r="BK134"/>
  <c i="3" r="BK353"/>
  <c r="BK331"/>
  <c r="BK328"/>
  <c r="BK311"/>
  <c r="J309"/>
  <c r="BK298"/>
  <c r="J296"/>
  <c r="BK293"/>
  <c r="BK291"/>
  <c r="BK250"/>
  <c r="J246"/>
  <c r="J236"/>
  <c r="BK210"/>
  <c r="J194"/>
  <c r="J171"/>
  <c r="BK154"/>
  <c r="J151"/>
  <c r="BK147"/>
  <c r="J356"/>
  <c r="BK345"/>
  <c r="J341"/>
  <c r="J339"/>
  <c r="BK335"/>
  <c r="BK324"/>
  <c r="BK307"/>
  <c r="J298"/>
  <c r="J288"/>
  <c r="BK284"/>
  <c r="BK275"/>
  <c r="BK270"/>
  <c r="BK238"/>
  <c r="BK224"/>
  <c r="J217"/>
  <c r="BK215"/>
  <c r="BK204"/>
  <c r="J183"/>
  <c r="J178"/>
  <c r="J164"/>
  <c r="J144"/>
  <c r="BK137"/>
  <c i="2" r="BK294"/>
  <c r="BK291"/>
  <c r="BK269"/>
  <c r="BK257"/>
  <c r="BK240"/>
  <c r="J208"/>
  <c r="J200"/>
  <c r="BK192"/>
  <c r="BK177"/>
  <c r="BK141"/>
  <c i="3" r="J362"/>
  <c r="J359"/>
  <c r="J351"/>
  <c r="BK348"/>
  <c r="BK341"/>
  <c r="BK339"/>
  <c r="BK337"/>
  <c r="J324"/>
  <c r="BK309"/>
  <c r="J302"/>
  <c r="BK300"/>
  <c r="J284"/>
  <c r="BK281"/>
  <c r="BK272"/>
  <c r="BK267"/>
  <c r="BK264"/>
  <c r="J257"/>
  <c r="J254"/>
  <c r="J252"/>
  <c r="J241"/>
  <c r="J233"/>
  <c r="J229"/>
  <c r="BK226"/>
  <c r="J220"/>
  <c r="BK180"/>
  <c r="BK144"/>
  <c r="J142"/>
  <c i="2" r="J277"/>
  <c r="BK275"/>
  <c r="J271"/>
  <c r="J267"/>
  <c r="BK250"/>
  <c r="J233"/>
  <c r="BK208"/>
  <c r="BK203"/>
  <c r="BK195"/>
  <c r="J192"/>
  <c r="BK186"/>
  <c r="BK162"/>
  <c r="J139"/>
  <c i="3" r="BK366"/>
  <c r="J353"/>
  <c r="J348"/>
  <c r="BK318"/>
  <c r="BK313"/>
  <c r="J307"/>
  <c r="BK288"/>
  <c r="J281"/>
  <c r="J278"/>
  <c r="J261"/>
  <c r="BK259"/>
  <c r="J250"/>
  <c r="BK233"/>
  <c r="J226"/>
  <c r="J224"/>
  <c r="BK217"/>
  <c r="BK202"/>
  <c r="BK196"/>
  <c r="J190"/>
  <c r="J175"/>
  <c r="BK164"/>
  <c r="J161"/>
  <c r="J154"/>
  <c r="J147"/>
  <c i="2" r="BK267"/>
  <c r="J246"/>
  <c r="J243"/>
  <c r="J227"/>
  <c r="J221"/>
  <c r="J215"/>
  <c r="BK212"/>
  <c r="J205"/>
  <c r="J198"/>
  <c r="J195"/>
  <c r="J189"/>
  <c r="BK166"/>
  <c r="BK157"/>
  <c r="BK150"/>
  <c r="J147"/>
  <c r="BK143"/>
  <c r="BK139"/>
  <c r="J137"/>
  <c i="3" r="BK362"/>
  <c r="BK351"/>
  <c r="J345"/>
  <c r="BK343"/>
  <c r="J337"/>
  <c r="J335"/>
  <c r="BK321"/>
  <c r="BK316"/>
  <c r="J313"/>
  <c r="BK302"/>
  <c r="J293"/>
  <c r="J275"/>
  <c r="J270"/>
  <c r="J267"/>
  <c r="J264"/>
  <c r="J259"/>
  <c r="BK252"/>
  <c r="BK246"/>
  <c r="BK243"/>
  <c r="BK241"/>
  <c r="J238"/>
  <c r="BK220"/>
  <c r="BK213"/>
  <c r="J187"/>
  <c r="BK183"/>
  <c r="J140"/>
  <c r="J137"/>
  <c i="2" r="BK285"/>
  <c r="BK280"/>
  <c r="J275"/>
  <c r="BK273"/>
  <c r="J259"/>
  <c r="BK255"/>
  <c r="BK237"/>
  <c r="BK217"/>
  <c r="BK215"/>
  <c r="J203"/>
  <c r="J177"/>
  <c r="J169"/>
  <c r="J159"/>
  <c r="J153"/>
  <c r="J141"/>
  <c r="BK137"/>
  <c i="3" r="BK356"/>
  <c r="J331"/>
  <c r="J318"/>
  <c r="J316"/>
  <c r="J311"/>
  <c r="J300"/>
  <c r="BK296"/>
  <c r="J291"/>
  <c r="BK278"/>
  <c r="J272"/>
  <c r="BK261"/>
  <c r="BK257"/>
  <c r="J243"/>
  <c r="J207"/>
  <c r="J204"/>
  <c r="J199"/>
  <c r="J168"/>
  <c r="BK151"/>
  <c r="BK142"/>
  <c i="2" r="J294"/>
  <c r="BK288"/>
  <c r="J283"/>
  <c r="BK277"/>
  <c r="J273"/>
  <c r="J269"/>
  <c r="J263"/>
  <c r="J255"/>
  <c r="J252"/>
  <c r="BK246"/>
  <c r="J237"/>
  <c r="BK224"/>
  <c r="BK198"/>
  <c r="BK189"/>
  <c r="J180"/>
  <c r="J175"/>
  <c r="J172"/>
  <c r="J157"/>
  <c r="J150"/>
  <c r="J145"/>
  <c i="3" r="J213"/>
  <c r="J210"/>
  <c r="BK207"/>
  <c r="J196"/>
  <c r="BK187"/>
  <c r="BK178"/>
  <c r="BK168"/>
  <c r="BK161"/>
  <c r="J158"/>
  <c i="2" r="J298"/>
  <c r="J291"/>
  <c r="J285"/>
  <c r="BK283"/>
  <c r="J280"/>
  <c r="BK263"/>
  <c r="BK259"/>
  <c r="BK252"/>
  <c r="BK243"/>
  <c r="J240"/>
  <c r="BK233"/>
  <c r="BK230"/>
  <c r="BK227"/>
  <c r="BK221"/>
  <c r="J217"/>
  <c r="J212"/>
  <c r="BK205"/>
  <c r="BK183"/>
  <c r="BK175"/>
  <c r="J166"/>
  <c r="BK147"/>
  <c r="J143"/>
  <c r="J134"/>
  <c i="1" r="AS94"/>
  <c i="2" l="1" r="T266"/>
  <c r="R282"/>
  <c r="P202"/>
  <c r="BK249"/>
  <c r="J249"/>
  <c r="J102"/>
  <c r="BK266"/>
  <c r="J266"/>
  <c r="J105"/>
  <c i="3" r="R136"/>
  <c r="T256"/>
  <c r="P306"/>
  <c i="2" r="T133"/>
  <c r="T223"/>
  <c r="BK282"/>
  <c r="J282"/>
  <c r="J107"/>
  <c i="3" r="P136"/>
  <c r="BK256"/>
  <c r="J256"/>
  <c r="J102"/>
  <c r="R287"/>
  <c r="BK334"/>
  <c r="J334"/>
  <c r="J108"/>
  <c i="2" r="P133"/>
  <c r="T202"/>
  <c r="R249"/>
  <c i="3" r="P223"/>
  <c r="T287"/>
  <c i="2" r="BK133"/>
  <c r="J133"/>
  <c r="J98"/>
  <c r="R133"/>
  <c r="BK223"/>
  <c r="J223"/>
  <c r="J101"/>
  <c r="T249"/>
  <c r="P266"/>
  <c i="3" r="BK223"/>
  <c r="J223"/>
  <c r="J99"/>
  <c r="R256"/>
  <c r="BK306"/>
  <c r="J306"/>
  <c r="J104"/>
  <c r="P320"/>
  <c r="R334"/>
  <c i="2" r="R202"/>
  <c r="P249"/>
  <c r="T282"/>
  <c i="3" r="T136"/>
  <c r="R249"/>
  <c r="BK287"/>
  <c r="J287"/>
  <c r="J103"/>
  <c r="R306"/>
  <c r="T320"/>
  <c i="2" r="P223"/>
  <c r="R266"/>
  <c r="R265"/>
  <c r="P282"/>
  <c i="3" r="T223"/>
  <c r="BK249"/>
  <c r="J249"/>
  <c r="J101"/>
  <c r="T249"/>
  <c r="P287"/>
  <c r="BK320"/>
  <c r="J320"/>
  <c r="J105"/>
  <c r="P334"/>
  <c r="P333"/>
  <c r="P350"/>
  <c r="T350"/>
  <c i="2" r="BK202"/>
  <c r="J202"/>
  <c r="J99"/>
  <c r="R223"/>
  <c i="3" r="BK136"/>
  <c r="J136"/>
  <c r="J98"/>
  <c r="R223"/>
  <c r="P249"/>
  <c r="P256"/>
  <c r="T306"/>
  <c r="R320"/>
  <c r="T334"/>
  <c r="T333"/>
  <c r="BK350"/>
  <c r="J350"/>
  <c r="J110"/>
  <c r="R350"/>
  <c i="2" r="F92"/>
  <c r="BE137"/>
  <c r="BE139"/>
  <c r="BE186"/>
  <c r="BE189"/>
  <c r="BE208"/>
  <c r="BE257"/>
  <c r="BE267"/>
  <c r="BE273"/>
  <c r="BE275"/>
  <c r="BE277"/>
  <c r="BK293"/>
  <c r="J293"/>
  <c r="J110"/>
  <c i="3" r="F92"/>
  <c r="BE137"/>
  <c r="BE180"/>
  <c r="BE190"/>
  <c r="BE204"/>
  <c i="2" r="BE162"/>
  <c r="BE166"/>
  <c r="BE169"/>
  <c r="BE200"/>
  <c r="BE243"/>
  <c r="BE291"/>
  <c r="BK220"/>
  <c r="J220"/>
  <c r="J100"/>
  <c i="3" r="BE175"/>
  <c r="BE194"/>
  <c r="BE215"/>
  <c r="BE246"/>
  <c r="BE254"/>
  <c r="BE259"/>
  <c r="BE284"/>
  <c r="BE366"/>
  <c i="2" r="E85"/>
  <c r="BE143"/>
  <c r="BE145"/>
  <c r="BE183"/>
  <c r="BE224"/>
  <c r="BE227"/>
  <c r="BE271"/>
  <c i="3" r="BE147"/>
  <c r="BE164"/>
  <c r="BE207"/>
  <c r="BE213"/>
  <c r="BE217"/>
  <c r="BE261"/>
  <c r="BE291"/>
  <c r="BE293"/>
  <c r="BE300"/>
  <c r="BE311"/>
  <c r="BE324"/>
  <c r="BE348"/>
  <c i="2" r="J125"/>
  <c r="BE172"/>
  <c r="BE237"/>
  <c r="BE240"/>
  <c r="BE250"/>
  <c r="BE252"/>
  <c r="BE255"/>
  <c r="BE259"/>
  <c r="BK290"/>
  <c r="J290"/>
  <c r="J109"/>
  <c i="3" r="BE142"/>
  <c r="BE144"/>
  <c r="BE158"/>
  <c r="BE168"/>
  <c r="BE178"/>
  <c r="BE229"/>
  <c r="BE257"/>
  <c r="BE275"/>
  <c r="BE298"/>
  <c r="BE302"/>
  <c r="BE331"/>
  <c r="BE359"/>
  <c r="BE362"/>
  <c i="2" r="BE134"/>
  <c r="BE157"/>
  <c r="BE159"/>
  <c r="BE198"/>
  <c r="BE212"/>
  <c r="BE217"/>
  <c r="BE221"/>
  <c r="BE263"/>
  <c r="BE269"/>
  <c r="BE283"/>
  <c r="BK287"/>
  <c r="J287"/>
  <c r="J108"/>
  <c i="3" r="E85"/>
  <c r="BE154"/>
  <c r="BE161"/>
  <c r="BE196"/>
  <c r="BE224"/>
  <c r="BE238"/>
  <c r="BE243"/>
  <c r="BE250"/>
  <c r="BE278"/>
  <c r="BE296"/>
  <c r="BE307"/>
  <c r="BE318"/>
  <c r="BE328"/>
  <c r="BE345"/>
  <c r="BE353"/>
  <c r="BK245"/>
  <c r="J245"/>
  <c r="J100"/>
  <c r="BK355"/>
  <c r="J355"/>
  <c r="J111"/>
  <c i="2" r="BE150"/>
  <c r="BE153"/>
  <c r="BE180"/>
  <c r="BE195"/>
  <c r="BE205"/>
  <c r="BE230"/>
  <c r="BE233"/>
  <c r="BE288"/>
  <c r="BE298"/>
  <c r="BK279"/>
  <c r="J279"/>
  <c r="J106"/>
  <c i="3" r="J128"/>
  <c r="BE140"/>
  <c r="BE151"/>
  <c r="BE171"/>
  <c r="BE199"/>
  <c r="BE226"/>
  <c r="BE236"/>
  <c r="BE264"/>
  <c r="BE272"/>
  <c r="BE281"/>
  <c r="BE309"/>
  <c r="BE321"/>
  <c r="BE337"/>
  <c r="BE351"/>
  <c r="BK347"/>
  <c r="J347"/>
  <c r="J109"/>
  <c r="BE202"/>
  <c r="BE220"/>
  <c r="BE233"/>
  <c r="BE241"/>
  <c r="BE252"/>
  <c r="BE267"/>
  <c r="BE270"/>
  <c r="BE288"/>
  <c r="BE313"/>
  <c r="BE316"/>
  <c r="BE339"/>
  <c r="BE341"/>
  <c r="BE343"/>
  <c r="BE356"/>
  <c r="BK330"/>
  <c r="J330"/>
  <c r="J106"/>
  <c r="BK358"/>
  <c r="J358"/>
  <c r="J112"/>
  <c i="2" r="BE141"/>
  <c r="BE147"/>
  <c r="BE175"/>
  <c r="BE177"/>
  <c r="BE192"/>
  <c r="BE203"/>
  <c r="BE215"/>
  <c r="BE246"/>
  <c r="BE280"/>
  <c r="BE285"/>
  <c r="BE294"/>
  <c r="BK262"/>
  <c r="J262"/>
  <c r="J103"/>
  <c r="BK297"/>
  <c r="J297"/>
  <c r="J111"/>
  <c i="3" r="BE183"/>
  <c r="BE187"/>
  <c r="BE210"/>
  <c r="BE335"/>
  <c r="BK361"/>
  <c r="J361"/>
  <c r="J113"/>
  <c r="BK365"/>
  <c r="J365"/>
  <c r="J114"/>
  <c i="2" r="F37"/>
  <c i="1" r="BD95"/>
  <c i="3" r="F35"/>
  <c i="1" r="BB96"/>
  <c i="3" r="F34"/>
  <c i="1" r="BA96"/>
  <c i="2" r="F34"/>
  <c i="1" r="BA95"/>
  <c i="3" r="J34"/>
  <c i="1" r="AW96"/>
  <c i="3" r="F37"/>
  <c i="1" r="BD96"/>
  <c i="2" r="J34"/>
  <c i="1" r="AW95"/>
  <c i="2" r="F36"/>
  <c i="1" r="BC95"/>
  <c i="3" r="F36"/>
  <c i="1" r="BC96"/>
  <c i="2" r="F35"/>
  <c i="1" r="BB95"/>
  <c i="2" l="1" r="T132"/>
  <c i="3" r="R333"/>
  <c i="2" r="P265"/>
  <c r="R132"/>
  <c r="R131"/>
  <c r="P132"/>
  <c r="P131"/>
  <c i="1" r="AU95"/>
  <c i="3" r="T135"/>
  <c r="T134"/>
  <c r="R135"/>
  <c r="R134"/>
  <c i="2" r="T265"/>
  <c i="3" r="P135"/>
  <c r="P134"/>
  <c i="1" r="AU96"/>
  <c i="2" r="BK132"/>
  <c r="J132"/>
  <c r="J97"/>
  <c r="BK265"/>
  <c r="J265"/>
  <c r="J104"/>
  <c i="3" r="BK135"/>
  <c r="J135"/>
  <c r="J97"/>
  <c r="BK333"/>
  <c r="J333"/>
  <c r="J107"/>
  <c i="1" r="BB94"/>
  <c r="W31"/>
  <c i="2" r="J33"/>
  <c i="1" r="AV95"/>
  <c r="AT95"/>
  <c r="BA94"/>
  <c r="AW94"/>
  <c r="AK30"/>
  <c i="3" r="J33"/>
  <c i="1" r="AV96"/>
  <c r="AT96"/>
  <c r="BD94"/>
  <c r="W33"/>
  <c r="BC94"/>
  <c r="W32"/>
  <c i="2" r="F33"/>
  <c i="1" r="AZ95"/>
  <c i="3" r="F33"/>
  <c i="1" r="AZ96"/>
  <c i="2" l="1" r="T131"/>
  <c r="BK131"/>
  <c r="J131"/>
  <c r="J96"/>
  <c i="3" r="BK134"/>
  <c r="J134"/>
  <c r="J96"/>
  <c i="1" r="AZ94"/>
  <c r="W29"/>
  <c r="AU94"/>
  <c r="AY94"/>
  <c r="W30"/>
  <c r="AX94"/>
  <c i="2" l="1" r="J30"/>
  <c i="1" r="AG95"/>
  <c r="AN95"/>
  <c r="AV94"/>
  <c r="AK29"/>
  <c i="3" r="J30"/>
  <c i="1" r="AG96"/>
  <c r="AN96"/>
  <c i="3" l="1" r="J39"/>
  <c i="2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<sst xmlns="http://schemas.openxmlformats.org/spreadsheetml/2006/main">
  <si>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</si>
  <si>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</si>
  <si>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</si>
  <si>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</si>
  <si>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</si>
  <si>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{e2ec2b74-0673-4ee6-88f5-9a6edeb250ff}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</si>
  <si>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</si>
  <si>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</si>
  <si>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</si>
  <si>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</si>
  <si>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</si>
  <si>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</si>
  <si>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</si>
  <si>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</si>
  <si>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</si>
  <si>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</si>
  <si>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</si>
  <si>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</t>
  </si>
  <si>
    <t>KSO:</t>
  </si>
  <si>
    <t>CC-CZ:</t>
  </si>
  <si>
    <t>Místo:</t>
  </si>
  <si>
    <t>Bělčice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</si>
  <si>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</si>
  <si>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</si>
  <si>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</si>
  <si>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</si>
  <si>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</si>
  <si>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</si>
  <si>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</si>
  <si>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</si>
  <si>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</si>
  <si>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</si>
  <si>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</si>
  <si>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</si>
  <si>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</si>
  <si>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</si>
  <si>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</si>
  <si>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</si>
  <si>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</si>
  <si>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</si>
  <si>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</si>
  <si>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</si>
  <si>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</si>
  <si>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</si>
  <si>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</si>
  <si>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</si>
  <si>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</si>
  <si>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</si>
  <si>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</si>
  <si>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</si>
  <si>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</si>
  <si>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</si>
  <si>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</si>
  <si>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</si>
  <si>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</si>
  <si>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</si>
  <si>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</si>
  <si>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</si>
  <si>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</si>
  <si>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</si>
  <si>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</si>
  <si>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</si>
  <si>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</si>
  <si>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</si>
  <si>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</si>
  <si>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</si>
  <si>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</si>
  <si>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</si>
  <si>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</si>
  <si>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</si>
  <si>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</si>
  <si>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</si>
  <si>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</si>
  <si>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</si>
  <si>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</si>
  <si>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</si>
  <si>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</si>
  <si>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</si>
  <si>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</si>
  <si>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</si>
  <si>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</si>
  <si>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</si>
  <si>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</si>
  <si>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</si>
  <si>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202110081</t>
  </si>
  <si>
    <t>SO 101 - POLNÍ CESTA C8 k.ú. BĚLČICE</t>
  </si>
  <si>
    <t>STA</t>
  </si>
  <si>
    <t>1</t>
  </si>
  <si>
    <t>{113e32cd-dc8c-49a4-a750-1a548a11004d}</t>
  </si>
  <si>
    <t>2</t>
  </si>
  <si>
    <t>202110082</t>
  </si>
  <si>
    <t>SO 102 - POLNÍ CESTA C18 k.ú. BĚLČICE</t>
  </si>
  <si>
    <t>{295bc8f7-9827-4379-9707-8620e062d247}</t>
  </si>
  <si>
    <t>KRYCÍ LIST SOUPISU PRACÍ</t>
  </si>
  <si>
    <t>Objekt:</t>
  </si>
  <si>
    <t>202110081 - SO 101 - POLNÍ CESTA C8 k.ú. BĚLČICE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</si>
  <si>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</si>
  <si>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</si>
  <si>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</si>
  <si>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</si>
  <si>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</si>
  <si>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</si>
  <si>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</si>
  <si>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</si>
  <si>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</si>
  <si>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</si>
  <si>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</si>
  <si>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</si>
  <si>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</si>
  <si>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</si>
  <si>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</si>
  <si>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</si>
  <si>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</si>
  <si>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</si>
  <si>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</si>
  <si>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</si>
  <si>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</si>
  <si>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</si>
  <si>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</si>
  <si>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</si>
  <si>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</si>
  <si>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</si>
  <si>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</si>
  <si>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</si>
  <si>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</si>
  <si>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</si>
  <si>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</si>
  <si>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</si>
  <si>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</si>
  <si>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</si>
  <si>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</si>
  <si>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</si>
  <si>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</si>
  <si>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</si>
  <si>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</si>
  <si>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</si>
  <si>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</si>
  <si>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2021 01</t>
  </si>
  <si>
    <t>4</t>
  </si>
  <si>
    <t>-606305046</t>
  </si>
  <si>
    <t>PP</t>
  </si>
  <si>
    <t>Odstranění křovin a stromů s odstraněním kořenů ručně průměru kmene do 100 mm jakékoliv plochy v rovině nebo ve svahu o sklonu přes 1:5</t>
  </si>
  <si>
    <t>VV</t>
  </si>
  <si>
    <t>(1423-1120)*6</t>
  </si>
  <si>
    <t>112101101</t>
  </si>
  <si>
    <t>Odstranění stromů listnatých průměru kmene do 300 mm</t>
  </si>
  <si>
    <t>kus</t>
  </si>
  <si>
    <t>-437013537</t>
  </si>
  <si>
    <t>Odstranění stromů s odřezáním kmene a s odvětvením listnatých, průměru kmene přes 100 do 300 mm</t>
  </si>
  <si>
    <t>3</t>
  </si>
  <si>
    <t>112101102</t>
  </si>
  <si>
    <t>Odstranění stromů listnatých průměru kmene do 500 mm</t>
  </si>
  <si>
    <t>-801675333</t>
  </si>
  <si>
    <t>Odstranění stromů s odřezáním kmene a s odvětvením listnatých, průměru kmene přes 300 do 500 mm</t>
  </si>
  <si>
    <t>112251101</t>
  </si>
  <si>
    <t>Odstranění pařezů D do 300 mm</t>
  </si>
  <si>
    <t>-2055845682</t>
  </si>
  <si>
    <t>Odstranění pařezů strojně s jejich vykopáním, vytrháním nebo odstřelením průměru přes 100 do 300 mm</t>
  </si>
  <si>
    <t>5</t>
  </si>
  <si>
    <t>112251102</t>
  </si>
  <si>
    <t>Odstranění pařezů D do 500 mm</t>
  </si>
  <si>
    <t>1255073404</t>
  </si>
  <si>
    <t>Odstranění pařezů strojně s jejich vykopáním, vytrháním nebo odstřelením průměru přes 300 do 500 mm</t>
  </si>
  <si>
    <t>6</t>
  </si>
  <si>
    <t>121151123</t>
  </si>
  <si>
    <t>Sejmutí ornice plochy přes 500 m2 tl vrstvy do 200 mm strojně</t>
  </si>
  <si>
    <t>21729275</t>
  </si>
  <si>
    <t>Sejmutí ornice strojně při souvislé ploše přes 500 m2, tl. vrstvy do 200 mm</t>
  </si>
  <si>
    <t>7</t>
  </si>
  <si>
    <t>122151404</t>
  </si>
  <si>
    <t>Vykopávky v zemníku na suchu v hornině třídy těžitelnosti I, skupiny 1 a 2 objem do 500 m3 strojně</t>
  </si>
  <si>
    <t>m3</t>
  </si>
  <si>
    <t>CS ÚRS 2020 01</t>
  </si>
  <si>
    <t>152087015</t>
  </si>
  <si>
    <t>Vykopávky v zemnících na suchu strojně zapažených i nezapažených v hornině třídy těžitelnosti I skupiny 1 a 2 přes 100 do 500 m3</t>
  </si>
  <si>
    <t>P</t>
  </si>
  <si>
    <t>Poznámka k položce:_x000d_
naložení pro zpětné použití místo ŠD v trase</t>
  </si>
  <si>
    <t>8</t>
  </si>
  <si>
    <t>122251106</t>
  </si>
  <si>
    <t>Odkopávky a prokopávky nezapažené v hornině třídy těžitelnosti I, skupiny 3 objem do 5000 m3 strojně</t>
  </si>
  <si>
    <t>1749191865</t>
  </si>
  <si>
    <t>Odkopávky a prokopávky nezapažené strojně v hornině třídy těžitelnosti I skupiny 3 přes 1 000 do 5 000 m3</t>
  </si>
  <si>
    <t>1423*5,62*0,2</t>
  </si>
  <si>
    <t>9</t>
  </si>
  <si>
    <t>653040567</t>
  </si>
  <si>
    <t>Poznámka k položce:_x000d_
výkop pro sanaci_x000d_
fakturace podle skutečně provedeného množství</t>
  </si>
  <si>
    <t>990*0,2*5,62+(1423-990)*0,35*5,62</t>
  </si>
  <si>
    <t>10</t>
  </si>
  <si>
    <t>131251201</t>
  </si>
  <si>
    <t>Hloubení jam zapažených v hornině třídy těžitelnosti I, skupiny 3 objem do 20 m3 strojně</t>
  </si>
  <si>
    <t>-585129773</t>
  </si>
  <si>
    <t>Hloubení zapažených jam a zářezů strojně s urovnáním dna do předepsaného profilu a spádu v hornině třídy těžitelnosti I skupiny 3 do 20 m3</t>
  </si>
  <si>
    <t>11</t>
  </si>
  <si>
    <t>132251103</t>
  </si>
  <si>
    <t xml:space="preserve">Hloubení rýh nezapažených  š do 800 mm v hornině třídy těžitelnosti I, skupiny 3 objem do 100 m3 strojně</t>
  </si>
  <si>
    <t>1941786574</t>
  </si>
  <si>
    <t>Hloubení nezapažených rýh šířky do 800 mm strojně s urovnáním dna do předepsaného profilu a spádu v hornině třídy těžitelnosti I skupiny 3 přes 50 do 100 m3</t>
  </si>
  <si>
    <t>(355+16,1)*0,5*0,5</t>
  </si>
  <si>
    <t>12</t>
  </si>
  <si>
    <t>162351104</t>
  </si>
  <si>
    <t>Vodorovné přemístění do 1000 m výkopku/sypaniny z horniny třídy těžitelnosti I, skupiny 1 až 3</t>
  </si>
  <si>
    <t>-591358916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</si>
  <si>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</si>
  <si>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Poznámka k položce:_x000d_
převoz z mezideponie do trasy (náhrada ŠD)</t>
  </si>
  <si>
    <t>451,373+451,373+190</t>
  </si>
  <si>
    <t>13</t>
  </si>
  <si>
    <t>162751117</t>
  </si>
  <si>
    <t>Vodorovné přemístění do 10000 m výkopku/sypaniny z horniny třídy těžitelnosti I, skupiny 1 až 3</t>
  </si>
  <si>
    <t>2106615683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</si>
  <si>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</si>
  <si>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1599,452-451,373+92,775+190+2</t>
  </si>
  <si>
    <t>14</t>
  </si>
  <si>
    <t>270099526</t>
  </si>
  <si>
    <t>Poznámka k položce:_x000d_
výkopek pro sanaci_x000d_
fakturace podle skutečně provedeného množství</t>
  </si>
  <si>
    <t>166151101</t>
  </si>
  <si>
    <t>Přehození neulehlého výkopku z horniny třídy těžitelnosti I, skupiny 1 až 3</t>
  </si>
  <si>
    <t>-2012754812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</si>
  <si>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</si>
  <si>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</si>
  <si>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</si>
  <si>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</si>
  <si>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2012839145</t>
  </si>
  <si>
    <t>Uložení sypanin do násypů strojně s rozprostřením sypaniny ve vrstvách a s hrubým urovnáním zhutněných z hornin nesoudržných kamenitých</t>
  </si>
  <si>
    <t>17</t>
  </si>
  <si>
    <t>171201201</t>
  </si>
  <si>
    <t>Uložení sypaniny na skládky</t>
  </si>
  <si>
    <t>-112426587</t>
  </si>
  <si>
    <t>451,373+1432,854</t>
  </si>
  <si>
    <t>18</t>
  </si>
  <si>
    <t>1987244206</t>
  </si>
  <si>
    <t>19</t>
  </si>
  <si>
    <t>181101131</t>
  </si>
  <si>
    <t>Úprava pozemku s rozpojením, přehrnutím, urovnáním a přehrnutím do 20 m zeminy tř 3</t>
  </si>
  <si>
    <t>-1412491694</t>
  </si>
  <si>
    <t>Úprava pozemku s rozpojením a přehrnutím včetně urovnání v zemině tř. 3, s přemístěním na vzdálenost do 20 m</t>
  </si>
  <si>
    <t>8518,217*0,15</t>
  </si>
  <si>
    <t>20</t>
  </si>
  <si>
    <t>181411131</t>
  </si>
  <si>
    <t>Založení parkového trávníku výsevem plochy do 1000 m2 v rovině a ve svahu do 1:5</t>
  </si>
  <si>
    <t>2081077984</t>
  </si>
  <si>
    <t>Založení trávníku na půdě předem připravené plochy do 1000 m2 výsevem včetně utažení parkového v rovině nebo na svahu do 1:5</t>
  </si>
  <si>
    <t>418,21+305,2</t>
  </si>
  <si>
    <t>M</t>
  </si>
  <si>
    <t>00572410</t>
  </si>
  <si>
    <t>osivo směs travní parková</t>
  </si>
  <si>
    <t>kg</t>
  </si>
  <si>
    <t>1051571848</t>
  </si>
  <si>
    <t>723,41*0,05</t>
  </si>
  <si>
    <t>22</t>
  </si>
  <si>
    <t>005724901</t>
  </si>
  <si>
    <t>Pomalurozpustné trávníkové hnojivo, 0,2kg/m2</t>
  </si>
  <si>
    <t>-583160987</t>
  </si>
  <si>
    <t>723,41*0,2</t>
  </si>
  <si>
    <t>23</t>
  </si>
  <si>
    <t>181951112</t>
  </si>
  <si>
    <t>Úprava pláně v hornině třídy těžitelnosti I, skupiny 1 až 3 se zhutněním strojně</t>
  </si>
  <si>
    <t>353733979</t>
  </si>
  <si>
    <t>Úprava pláně vyrovnáním výškových rozdílů strojně v hornině třídy těžitelnosti I, skupiny 1 až 3 se zhutněním</t>
  </si>
  <si>
    <t>6782,02*1,256</t>
  </si>
  <si>
    <t>24</t>
  </si>
  <si>
    <t>182151111</t>
  </si>
  <si>
    <t>Svahování v zářezech v hornině třídy těžitelnosti I, skupiny 1 až 3 strojně</t>
  </si>
  <si>
    <t>901557534</t>
  </si>
  <si>
    <t>Svahování trvalých svahů do projektovaných profilů strojně s potřebným přemístěním výkopku při svahování v zářezech v hornině třídy těžitelnosti I, skupiny 1 až 3</t>
  </si>
  <si>
    <t>25</t>
  </si>
  <si>
    <t>182251101</t>
  </si>
  <si>
    <t>Svahování násypů strojně</t>
  </si>
  <si>
    <t>2115299403</t>
  </si>
  <si>
    <t>Svahování trvalých svahů do projektovaných profilů strojně s potřebným přemístěním výkopku při svahování násypů v jakékoliv hornině</t>
  </si>
  <si>
    <t>Zakládání</t>
  </si>
  <si>
    <t>26</t>
  </si>
  <si>
    <t>212311111</t>
  </si>
  <si>
    <t>Obetonování výústění příčného odvodnění mostu včetně žlabovky</t>
  </si>
  <si>
    <t>-2041299287</t>
  </si>
  <si>
    <t>Obetonování vyústění příčného odvodnění včetně žlabovky</t>
  </si>
  <si>
    <t>27</t>
  </si>
  <si>
    <t>212752402</t>
  </si>
  <si>
    <t>Trativod z drenážních trubek korugovaných PE-HD SN 8 perforace 360° včetně lože otevřený výkop DN 150 pro liniové stavby</t>
  </si>
  <si>
    <t>m</t>
  </si>
  <si>
    <t>1997617809</t>
  </si>
  <si>
    <t>Trativody z drenážních trubek pro liniové stavby a komunikace se zřízením štěrkového lože pod trubky a s jejich obsypem v otevřeném výkopu trubka korugovaná sendvičová PE-HD SN 8 celoperforovaná 360° DN 150</t>
  </si>
  <si>
    <t>101+254</t>
  </si>
  <si>
    <t>28</t>
  </si>
  <si>
    <t>214500111</t>
  </si>
  <si>
    <t>Zřízení výplně rýh s drenážním potrubím do DN 200 16/32 v do 300 mm</t>
  </si>
  <si>
    <t>-1179659557</t>
  </si>
  <si>
    <t>Poznámka k položce:_x000d_
doplnění rýhy nad obsyp a podsyp</t>
  </si>
  <si>
    <t>29</t>
  </si>
  <si>
    <t>58344121</t>
  </si>
  <si>
    <t>štěrk frakce 16/32</t>
  </si>
  <si>
    <t>t</t>
  </si>
  <si>
    <t>247088337</t>
  </si>
  <si>
    <t>355*0,234*1,75</t>
  </si>
  <si>
    <t>30</t>
  </si>
  <si>
    <t>291211111</t>
  </si>
  <si>
    <t>Zřízení plochy ze silničních panelů do lože tl 50 mm z kameniva</t>
  </si>
  <si>
    <t>1341526118</t>
  </si>
  <si>
    <t xml:space="preserve">Zřízení zpevněné plochy ze silničních panelů  osazených do lože tl. 50 mm z kameniva</t>
  </si>
  <si>
    <t>31</t>
  </si>
  <si>
    <t>59381006</t>
  </si>
  <si>
    <t>panel silniční 3,00x1,00x0,22m</t>
  </si>
  <si>
    <t>445802362</t>
  </si>
  <si>
    <t>80*0,25 'Přepočtené koeficientem množství</t>
  </si>
  <si>
    <t>Vodorovné konstrukce</t>
  </si>
  <si>
    <t>32</t>
  </si>
  <si>
    <t>462511111</t>
  </si>
  <si>
    <t>Zához prostoru z lomového kamene</t>
  </si>
  <si>
    <t>1102606159</t>
  </si>
  <si>
    <t xml:space="preserve">Zához prostoru  z lomového kamene</t>
  </si>
  <si>
    <t>Komunikace pozemní</t>
  </si>
  <si>
    <t>33</t>
  </si>
  <si>
    <t>564851111</t>
  </si>
  <si>
    <t>Podklad ze štěrkodrtě ŠD tl 150 mm</t>
  </si>
  <si>
    <t>-566004789</t>
  </si>
  <si>
    <t xml:space="preserve">Podklad ze štěrkodrti ŠD  s rozprostřením a zhutněním, po zhutnění tl. 150 mm</t>
  </si>
  <si>
    <t>6782,02*1,193</t>
  </si>
  <si>
    <t>34</t>
  </si>
  <si>
    <t>1600708358</t>
  </si>
  <si>
    <t>6782,02*1,256-60</t>
  </si>
  <si>
    <t>35</t>
  </si>
  <si>
    <t>-1346527534</t>
  </si>
  <si>
    <t>Poznámka k položce:_x000d_
sanace_x000d_
fakturace podle skutečně provedeného množství_x000d_
vstva 35 cm složena z vrstev 15cm + 20 cm</t>
  </si>
  <si>
    <t>36</t>
  </si>
  <si>
    <t>564861111</t>
  </si>
  <si>
    <t>Podklad ze štěrkodrtě ŠD tl 200 mm</t>
  </si>
  <si>
    <t>129032527</t>
  </si>
  <si>
    <t xml:space="preserve">Podklad ze štěrkodrti ŠD  s rozprostřením a zhutněním, po zhutnění tl. 200 mm</t>
  </si>
  <si>
    <t>5563,8+2433,46</t>
  </si>
  <si>
    <t>37</t>
  </si>
  <si>
    <t>569831111</t>
  </si>
  <si>
    <t>Zpevnění krajnic štěrkodrtí tl 100 mm</t>
  </si>
  <si>
    <t>335586676</t>
  </si>
  <si>
    <t xml:space="preserve">Zpevnění krajnic nebo komunikací pro pěší  s rozprostřením a zhutněním, po zhutnění štěrkodrtí tl. 100 mm</t>
  </si>
  <si>
    <t>2808,59*0,25</t>
  </si>
  <si>
    <t>38</t>
  </si>
  <si>
    <t>573411105</t>
  </si>
  <si>
    <t>Jednoduchý nátěr z asfaltu v množství 1,7 kg/m2 s posypem</t>
  </si>
  <si>
    <t>-283702413</t>
  </si>
  <si>
    <t>Jednoduchý nátěr JN s posypem kamenivem a se zaválcováním z asfaltu silničního, v množství 1,70 kg/m2</t>
  </si>
  <si>
    <t>6782,02-60</t>
  </si>
  <si>
    <t>39</t>
  </si>
  <si>
    <t>573411106</t>
  </si>
  <si>
    <t>Jednoduchý nátěr z asfaltu v množství 1,90 kg/m2 s posypem</t>
  </si>
  <si>
    <t>-1145393992</t>
  </si>
  <si>
    <t>Jednoduchý nátěr JN s posypem kamenivem a se zaválcováním z asfaltu silničního, v množství 1,90 kg/m2</t>
  </si>
  <si>
    <t>40</t>
  </si>
  <si>
    <t>574381112</t>
  </si>
  <si>
    <t>Penetrační makadam hrubý PMH tl 100 mm</t>
  </si>
  <si>
    <t>268178401</t>
  </si>
  <si>
    <t xml:space="preserve">Penetrační makadam PM  s rozprostřením kameniva na sucho, s prolitím živicí, s posypem drtí a se zhutněním hrubý (PMH) z kameniva hrubého drceného, po zhutnění tl. 100 mm</t>
  </si>
  <si>
    <t>(6782,02-60)*1,034</t>
  </si>
  <si>
    <t>Trubní vedení</t>
  </si>
  <si>
    <t>41</t>
  </si>
  <si>
    <t>871350320</t>
  </si>
  <si>
    <t>Montáž kanalizačního potrubí hladkého plnostěnného SN 12 z polypropylenu DN 200</t>
  </si>
  <si>
    <t>-584758501</t>
  </si>
  <si>
    <t>Montáž kanalizačního potrubí z plastů z polypropylenu PP hladkého plnostěnného SN 12 DN 200</t>
  </si>
  <si>
    <t>42</t>
  </si>
  <si>
    <t>28617026</t>
  </si>
  <si>
    <t>trubka kanalizační PP plnostěnná třívrstvá DN 200x1000mm SN12</t>
  </si>
  <si>
    <t>-1620372119</t>
  </si>
  <si>
    <t>17*1,015 'Přepočtené koeficientem množství</t>
  </si>
  <si>
    <t>43</t>
  </si>
  <si>
    <t>894812003.WVN</t>
  </si>
  <si>
    <t>Revizní a čistící šachta BASIC z PP šachtové dno DN 400/150 pravý a levý přítok</t>
  </si>
  <si>
    <t>252648067</t>
  </si>
  <si>
    <t>Revizní a čistící šachta BASIC z PP šachtové dno DN 400/200+150 přímý a levý přítok</t>
  </si>
  <si>
    <t>44</t>
  </si>
  <si>
    <t>894812031</t>
  </si>
  <si>
    <t>Revizní a čistící šachta z PP DN 400 šachtová roura korugovaná bez hrdla světlé hloubky 1000 mm</t>
  </si>
  <si>
    <t>-1311135480</t>
  </si>
  <si>
    <t>Revizní a čistící šachta z polypropylenu PP pro hladké trouby DN 400 roura šachtová korugovaná bez hrdla, světlé hloubky 1000 mm</t>
  </si>
  <si>
    <t>45</t>
  </si>
  <si>
    <t>28655317</t>
  </si>
  <si>
    <t>poklop šachtový litinový D400 bez odvětrání d 470mm s litinovým rámem a betonovým prstencem systému drenážních šachet pro liniové stavby</t>
  </si>
  <si>
    <t>1105783348</t>
  </si>
  <si>
    <t>2*1,015 'Přepočtené koeficientem množství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</si>
  <si>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</si>
  <si>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</si>
  <si>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</si>
  <si>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</si>
  <si>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</si>
  <si>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439493346</t>
  </si>
  <si>
    <t xml:space="preserve">Přesun hmot pro komunikace s krytem z kameniva, monolitickým betonovým nebo živičným  dopravní vzdálenost do 200 m jakékoliv délky objektu</t>
  </si>
  <si>
    <t>VRN</t>
  </si>
  <si>
    <t>Vedlejší rozpočtové náklady</t>
  </si>
  <si>
    <t>VRN1</t>
  </si>
  <si>
    <t>Průzkumné, geodetické a projektové práce</t>
  </si>
  <si>
    <t>47</t>
  </si>
  <si>
    <t>011314000</t>
  </si>
  <si>
    <t>Archeologický dohled</t>
  </si>
  <si>
    <t>kpl</t>
  </si>
  <si>
    <t>1024</t>
  </si>
  <si>
    <t>-1781098269</t>
  </si>
  <si>
    <t>48</t>
  </si>
  <si>
    <t>011324000</t>
  </si>
  <si>
    <t>Archeologický průzkum</t>
  </si>
  <si>
    <t>786927573</t>
  </si>
  <si>
    <t>49</t>
  </si>
  <si>
    <t>012103000</t>
  </si>
  <si>
    <t>Geodetické práce před výstavbou - vytýčení inž. sítí</t>
  </si>
  <si>
    <t>1304765881</t>
  </si>
  <si>
    <t>Geodetické práce před výstavbou</t>
  </si>
  <si>
    <t>50</t>
  </si>
  <si>
    <t>012203000</t>
  </si>
  <si>
    <t>Geodetické práce při provádění a při dokončení stavby</t>
  </si>
  <si>
    <t>83878614</t>
  </si>
  <si>
    <t>51</t>
  </si>
  <si>
    <t>012303000</t>
  </si>
  <si>
    <t>Geodetické práce po výstavbě - zaměření skutečného stavu</t>
  </si>
  <si>
    <t>-649847260</t>
  </si>
  <si>
    <t>Geodetické práce po výstavbě</t>
  </si>
  <si>
    <t>52</t>
  </si>
  <si>
    <t>013254000</t>
  </si>
  <si>
    <t>Dokumentace skutečného provedení stavby</t>
  </si>
  <si>
    <t>313910772</t>
  </si>
  <si>
    <t>VRN2</t>
  </si>
  <si>
    <t>Příprava staveniště</t>
  </si>
  <si>
    <t>53</t>
  </si>
  <si>
    <t>023303000</t>
  </si>
  <si>
    <t>Dekontaminace lokality - odstranění nebezpečných látek</t>
  </si>
  <si>
    <t>-615456393</t>
  </si>
  <si>
    <t>Dekontaminace lokality</t>
  </si>
  <si>
    <t>VRN3</t>
  </si>
  <si>
    <t>Zařízení staveniště</t>
  </si>
  <si>
    <t>54</t>
  </si>
  <si>
    <t>032002000</t>
  </si>
  <si>
    <t>Vybavení staveniště</t>
  </si>
  <si>
    <t>1037921448</t>
  </si>
  <si>
    <t>55</t>
  </si>
  <si>
    <t>034503000</t>
  </si>
  <si>
    <t>Informační tabule na staveništi</t>
  </si>
  <si>
    <t>ks</t>
  </si>
  <si>
    <t>-109031199</t>
  </si>
  <si>
    <t>VRN4</t>
  </si>
  <si>
    <t>Inženýrská činnost</t>
  </si>
  <si>
    <t>56</t>
  </si>
  <si>
    <t>042903000</t>
  </si>
  <si>
    <t>Ostatní posudky - zkoušky hutnění</t>
  </si>
  <si>
    <t>1375902890</t>
  </si>
  <si>
    <t>Ostatní posudky</t>
  </si>
  <si>
    <t>VRN6</t>
  </si>
  <si>
    <t>Územní vlivy</t>
  </si>
  <si>
    <t>57</t>
  </si>
  <si>
    <t>062002000</t>
  </si>
  <si>
    <t>Ztížené dopravní podmínky</t>
  </si>
  <si>
    <t>-1879296820</t>
  </si>
  <si>
    <t>VRN7</t>
  </si>
  <si>
    <t>Provozní vlivy</t>
  </si>
  <si>
    <t>58</t>
  </si>
  <si>
    <t>070001000</t>
  </si>
  <si>
    <t>Provozní vlivy - DIO</t>
  </si>
  <si>
    <t>Kč</t>
  </si>
  <si>
    <t>-510378436</t>
  </si>
  <si>
    <t>Základní rozdělení průvodních činností a nákladů provozní vlivy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</si>
  <si>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</si>
  <si>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</si>
  <si>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</si>
  <si>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59</t>
  </si>
  <si>
    <t>091003000</t>
  </si>
  <si>
    <t>Ostatní náklady bez rozlišení - čištění komunikací</t>
  </si>
  <si>
    <t>-1819164874</t>
  </si>
  <si>
    <t>Ostatní náklady bez rozlišení</t>
  </si>
  <si>
    <t>202110082 - SO 102 - POLNÍ CESTA C18 k.ú. BĚLČICE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</si>
  <si>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</si>
  <si>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</si>
  <si>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</si>
  <si>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-790728762</t>
  </si>
  <si>
    <t>1040+10*3</t>
  </si>
  <si>
    <t>112101104</t>
  </si>
  <si>
    <t>Odstranění stromů listnatých průměru kmene do 900 mm</t>
  </si>
  <si>
    <t>371288823</t>
  </si>
  <si>
    <t>Odstranění stromů s odřezáním kmene a s odvětvením listnatých, průměru kmene přes 700 do 900 mm</t>
  </si>
  <si>
    <t>112251104</t>
  </si>
  <si>
    <t>Odstranění pařezů D do 900 mm</t>
  </si>
  <si>
    <t>1439118878</t>
  </si>
  <si>
    <t>Odstranění pařezů strojně s jejich vykopáním, vytrháním nebo odstřelením průměru přes 700 do 900 mm</t>
  </si>
  <si>
    <t>-303409302</t>
  </si>
  <si>
    <t>122251104</t>
  </si>
  <si>
    <t>Odkopávky a prokopávky nezapažené v hornině třídy těžitelnosti I, skupiny 3 objem do 500 m3 strojně</t>
  </si>
  <si>
    <t>-1297761762</t>
  </si>
  <si>
    <t>Odkopávky a prokopávky nezapažené strojně v hornině třídy těžitelnosti I skupiny 3 přes 100 do 500 m3</t>
  </si>
  <si>
    <t>263*0,2*5,652</t>
  </si>
  <si>
    <t>-1442815368</t>
  </si>
  <si>
    <t>650*5,62*0,2+626,41</t>
  </si>
  <si>
    <t>132212111</t>
  </si>
  <si>
    <t>Hloubení rýh š do 800 mm v soudržných horninách třídy těžitelnosti I, skupiny 3 ručně</t>
  </si>
  <si>
    <t>635043063</t>
  </si>
  <si>
    <t>Hloubení rýh šířky do 800 mm ručně zapažených i nezapažených, s urovnáním dna do předepsaného profilu a spádu v hornině třídy těžitelnosti I skupiny 3 soudržných</t>
  </si>
  <si>
    <t>Poznámka k položce:_x000d_
výkop rýhy na stávajícím HOZ_x000d_
fakturace podle skutečně provedeného množství</t>
  </si>
  <si>
    <t>9*0,6*2</t>
  </si>
  <si>
    <t>850095637</t>
  </si>
  <si>
    <t>387,5*0,5*0,5+35,3*0,8*1,2</t>
  </si>
  <si>
    <t>139001109</t>
  </si>
  <si>
    <t>Příplatek za ztížení vykopávky v blízkosti stávajících sloupů NN</t>
  </si>
  <si>
    <t>-1406324123</t>
  </si>
  <si>
    <t>Příplatek k cenám hloubených vykopávek za ztížení vykopávky v blízkosti podzemního vedení nebo výbušnin pro jakoukoliv třídu horniny</t>
  </si>
  <si>
    <t>11*5*0,8*0,8</t>
  </si>
  <si>
    <t>1995932556</t>
  </si>
  <si>
    <t>2*228,176</t>
  </si>
  <si>
    <t>-96727748</t>
  </si>
  <si>
    <t>734,76-228,176+130,763</t>
  </si>
  <si>
    <t>278035554</t>
  </si>
  <si>
    <t>1419715286</t>
  </si>
  <si>
    <t>-850929341</t>
  </si>
  <si>
    <t>-966198452</t>
  </si>
  <si>
    <t>228,176+637,347</t>
  </si>
  <si>
    <t>1072483195</t>
  </si>
  <si>
    <t>175111101</t>
  </si>
  <si>
    <t>Obsypání potrubí ručně sypaninou bez prohození, uloženou do 3 m</t>
  </si>
  <si>
    <t>821722273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</si>
  <si>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</si>
  <si>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35,3*0,8*1,2-35,3*0,15*0,15*3,142</t>
  </si>
  <si>
    <t>58331200</t>
  </si>
  <si>
    <t>štěrkopísek netříděný zásypový</t>
  </si>
  <si>
    <t>-977699362</t>
  </si>
  <si>
    <t>31,392*1,75</t>
  </si>
  <si>
    <t>54,936*2 'Přepočtené koeficientem množství</t>
  </si>
  <si>
    <t>175151101</t>
  </si>
  <si>
    <t>Obsypání potrubí strojně sypaninou bez prohození, uloženou do 3 m</t>
  </si>
  <si>
    <t>581871856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</si>
  <si>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</si>
  <si>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1809054471</t>
  </si>
  <si>
    <t>7,02*1,75</t>
  </si>
  <si>
    <t>-1913649967</t>
  </si>
  <si>
    <t>5527,191*0,15</t>
  </si>
  <si>
    <t>-1815488604</t>
  </si>
  <si>
    <t>605544011</t>
  </si>
  <si>
    <t>808,41*0,05</t>
  </si>
  <si>
    <t>1264382554</t>
  </si>
  <si>
    <t>808,41*0,2</t>
  </si>
  <si>
    <t>-221477783</t>
  </si>
  <si>
    <t>4400,63*1,256</t>
  </si>
  <si>
    <t>1264253208</t>
  </si>
  <si>
    <t>-1446693292</t>
  </si>
  <si>
    <t>182351023</t>
  </si>
  <si>
    <t>Rozprostření ornice pl do 100 m2 ve svahu přes 1:5 tl vrstvy do 200 mm strojně</t>
  </si>
  <si>
    <t>-43275055</t>
  </si>
  <si>
    <t>Rozprostření a urovnání ornice ve svahu sklonu přes 1:5 strojně při souvislé ploše do 100 m2, tl. vrstvy do 200 mm</t>
  </si>
  <si>
    <t>140*2+92,77+435,64</t>
  </si>
  <si>
    <t>10364101</t>
  </si>
  <si>
    <t xml:space="preserve">zemina pro terénní úpravy -  ornice</t>
  </si>
  <si>
    <t>1677935416</t>
  </si>
  <si>
    <t>808,41*0,1*1,75</t>
  </si>
  <si>
    <t>969206022</t>
  </si>
  <si>
    <t>-840884476</t>
  </si>
  <si>
    <t>387,5</t>
  </si>
  <si>
    <t>153685552</t>
  </si>
  <si>
    <t>-933800952</t>
  </si>
  <si>
    <t>387,5*0,5*0,5*1,75</t>
  </si>
  <si>
    <t>273321117</t>
  </si>
  <si>
    <t>Základové desky mostních konstrukcí ze ŽB C 25/30</t>
  </si>
  <si>
    <t>1658550239</t>
  </si>
  <si>
    <t>Základové konstrukce z betonu železového desky ve výkopu nebo na hlavách pilot C 25/30</t>
  </si>
  <si>
    <t>273361412</t>
  </si>
  <si>
    <t>Výztuž základových desek ze svařovaných sítí do 8 kg/m2</t>
  </si>
  <si>
    <t>-2001046745</t>
  </si>
  <si>
    <t>Výztuž základových konstrukcí desek ze svařovaných sítí, hmotnosti přes 3,5 do 8 kg/m2</t>
  </si>
  <si>
    <t>18,13*0,008</t>
  </si>
  <si>
    <t>274354111</t>
  </si>
  <si>
    <t>Bednění základových pasů - zřízení</t>
  </si>
  <si>
    <t>1552459248</t>
  </si>
  <si>
    <t>Bednění základových konstrukcí pasů, prahů, věnců a ostruh zřízení</t>
  </si>
  <si>
    <t>274354211</t>
  </si>
  <si>
    <t>Bednění základových pasů - odstranění</t>
  </si>
  <si>
    <t>1026988725</t>
  </si>
  <si>
    <t>Bednění základových konstrukcí pasů, prahů, věnců a ostruh odstranění bednění</t>
  </si>
  <si>
    <t>Svislé a kompletní konstrukce</t>
  </si>
  <si>
    <t>359901212</t>
  </si>
  <si>
    <t>Monitoring stoky jakékoli výšky na stávající kanalizaci</t>
  </si>
  <si>
    <t>-1337914646</t>
  </si>
  <si>
    <t>Monitoring stok (kamerový systém) jakékoli výšky stávající kanalizace</t>
  </si>
  <si>
    <t>Poznámka k položce:_x000d_
zjištění stavu HOZ Bělčice V HMZ-A</t>
  </si>
  <si>
    <t>451313511</t>
  </si>
  <si>
    <t>Podkladní vrstva z betonu prostého se zvýšenými nároky na prostředí pod dlažbu tl do 100 mm</t>
  </si>
  <si>
    <t>-141558205</t>
  </si>
  <si>
    <t>Podkladní vrstva z betonu prostého pod dlažbu se zvýšenými nároky na prostředí tl. do 100 mm</t>
  </si>
  <si>
    <t>452318510</t>
  </si>
  <si>
    <t>Zajišťovací práh z betonu prostého se zvýšenými nároky na prostředí</t>
  </si>
  <si>
    <t>-2038701404</t>
  </si>
  <si>
    <t>Zajišťovací práh z betonu prostého se zvýšenými nároky na prostředí na dně a ve svahu melioračních kanálů s patkami nebo bez patek</t>
  </si>
  <si>
    <t>1736438981</t>
  </si>
  <si>
    <t>564231111</t>
  </si>
  <si>
    <t>Podklad nebo podsyp ze štěrkopísku ŠP tl 100 mm</t>
  </si>
  <si>
    <t>1248865703</t>
  </si>
  <si>
    <t xml:space="preserve">Podklad nebo podsyp ze štěrkopísku ŠP  s rozprostřením, vlhčením a zhutněním, po zhutnění tl. 100 mm</t>
  </si>
  <si>
    <t>564251111</t>
  </si>
  <si>
    <t>Podklad nebo podsyp ze štěrkopísku ŠP tl 150 mm</t>
  </si>
  <si>
    <t>99196267</t>
  </si>
  <si>
    <t xml:space="preserve">Podklad nebo podsyp ze štěrkopísku ŠP  s rozprostřením, vlhčením a zhutněním, po zhutnění tl. 150 mm</t>
  </si>
  <si>
    <t>883956410</t>
  </si>
  <si>
    <t>4400,63*1,193</t>
  </si>
  <si>
    <t>-1940010917</t>
  </si>
  <si>
    <t>789833608</t>
  </si>
  <si>
    <t>263*5,65</t>
  </si>
  <si>
    <t>-212688862</t>
  </si>
  <si>
    <t>-1366600666</t>
  </si>
  <si>
    <t>4400,63</t>
  </si>
  <si>
    <t>519587709</t>
  </si>
  <si>
    <t>-175890762</t>
  </si>
  <si>
    <t>4400,63*1,034</t>
  </si>
  <si>
    <t>594511111</t>
  </si>
  <si>
    <t>Dlažba z lomového kamene s provedením lože z betonu</t>
  </si>
  <si>
    <t>-1583567617</t>
  </si>
  <si>
    <t>Dlažba nebo přídlažba z lomového kamene lomařsky upraveného rigolového v ploše vodorovné nebo ve sklonu tl. do 250 mm, bez vyplnění spár, s provedením lože tl. 50 mm z betonu</t>
  </si>
  <si>
    <t>Poznámka k položce:_x000d_
spádiště a nátok - propustky</t>
  </si>
  <si>
    <t>599632111</t>
  </si>
  <si>
    <t>Vyplnění spár dlažby z lomového kamene MC se zatřením</t>
  </si>
  <si>
    <t>614870596</t>
  </si>
  <si>
    <t>Vyplnění spár dlažby (přídlažby) z lomového kamene v jakémkoliv sklonu plochy a jakékoliv tloušťky cementovou maltou se zatřením</t>
  </si>
  <si>
    <t>Poznámka k položce:_x000d_
propustky</t>
  </si>
  <si>
    <t>820441113</t>
  </si>
  <si>
    <t>Přeseknutí železobetonové trouby DN nad 400 do 600 mm</t>
  </si>
  <si>
    <t>-1808278361</t>
  </si>
  <si>
    <t xml:space="preserve">Přeseknutí železobetonové trouby  v rovině kolmé nebo skloněné k ose trouby, se začištěním DN přes 400 do 600 mm</t>
  </si>
  <si>
    <t xml:space="preserve">Poznámka k položce:_x000d_
propustek_x000d_
</t>
  </si>
  <si>
    <t>871360320</t>
  </si>
  <si>
    <t>Montáž kanalizačního potrubí hladkého plnostěnného SN 12 z polypropylenu DN 250</t>
  </si>
  <si>
    <t>377515151</t>
  </si>
  <si>
    <t>Montáž kanalizačního potrubí z plastů z polypropylenu PP hladkého plnostěnného SN 12 DN 250</t>
  </si>
  <si>
    <t>28617027</t>
  </si>
  <si>
    <t>trubka kanalizační PP plnostěnná třívrstvá DN 250x1000mm SN12</t>
  </si>
  <si>
    <t>-319688390</t>
  </si>
  <si>
    <t>35,3*1,015 'Přepočtené koeficientem množství</t>
  </si>
  <si>
    <t>1934255363</t>
  </si>
  <si>
    <t>-46391648</t>
  </si>
  <si>
    <t>-1527046704</t>
  </si>
  <si>
    <t>899623161</t>
  </si>
  <si>
    <t>Obetonování potrubí nebo zdiva stok betonem prostým tř. C 20/25 v otevřeném výkopu</t>
  </si>
  <si>
    <t>-1286290472</t>
  </si>
  <si>
    <t>Obetonování potrubí nebo zdiva stok betonem prostým v otevřeném výkopu, beton tř. C 20/25</t>
  </si>
  <si>
    <t>Poznámka k položce:_x000d_
ochrana stávající HOZ_x000d_
fakturace podle skutečně provedeného množství</t>
  </si>
  <si>
    <t>9*0,5*0,5</t>
  </si>
  <si>
    <t>Ostatní konstrukce a práce, bourání</t>
  </si>
  <si>
    <t>60</t>
  </si>
  <si>
    <t>919441211</t>
  </si>
  <si>
    <t>Čelo propustku z lomového kamene pro propustek z trub DN 300 až 500</t>
  </si>
  <si>
    <t>191805502</t>
  </si>
  <si>
    <t xml:space="preserve">Čelo propustku  včetně římsy ze zdiva z lomového kamene, pro propustek z trub DN 300 až 500 mm</t>
  </si>
  <si>
    <t>61</t>
  </si>
  <si>
    <t>919521120</t>
  </si>
  <si>
    <t>Zřízení silničního propustku z trub betonových nebo ŽB DN 400</t>
  </si>
  <si>
    <t>466830134</t>
  </si>
  <si>
    <t xml:space="preserve">Zřízení silničního propustku z trub betonových nebo železobetonových  DN 400 mm</t>
  </si>
  <si>
    <t>62</t>
  </si>
  <si>
    <t>59222022</t>
  </si>
  <si>
    <t>trouba ŽB hrdlová DN 400</t>
  </si>
  <si>
    <t>1342150806</t>
  </si>
  <si>
    <t>63</t>
  </si>
  <si>
    <t>919535558</t>
  </si>
  <si>
    <t>Obetonování trubního propustku betonem prostým tř. C 20/25</t>
  </si>
  <si>
    <t>-1910900121</t>
  </si>
  <si>
    <t xml:space="preserve">Obetonování trubního propustku  betonem prostým bez zvýšených nároků na prostředí tř. C 20/25</t>
  </si>
  <si>
    <t>Poznámka k položce:_x000d_
obetonování HOZ 1,085_x000d_
CETIN ZU</t>
  </si>
  <si>
    <t>64</t>
  </si>
  <si>
    <t>938902112</t>
  </si>
  <si>
    <t>Čištění příkopů komunikací příkopovým rypadlem objem nánosu do 0,3 m3/m</t>
  </si>
  <si>
    <t>1480285800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</si>
  <si>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</si>
  <si>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65</t>
  </si>
  <si>
    <t>938902421</t>
  </si>
  <si>
    <t>Čištění propustků strojně tlakovou vodou D do 500 mm při tl nánosu do 50% DN</t>
  </si>
  <si>
    <t>257108100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</si>
  <si>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</si>
  <si>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997</t>
  </si>
  <si>
    <t>Přesun sutě</t>
  </si>
  <si>
    <t>66</t>
  </si>
  <si>
    <t>997221551</t>
  </si>
  <si>
    <t>Vodorovná doprava suti ze sypkých materiálů do 1 km</t>
  </si>
  <si>
    <t>-1485928915</t>
  </si>
  <si>
    <t xml:space="preserve">Vodorovná doprava suti  bez naložení, ale se složením a s hrubým urovnáním ze sypkých materiálů, na vzdálenost do 1 km</t>
  </si>
  <si>
    <t>Poznámka k položce:_x000d_
skládka Šimpach - 16 km, doplatek 15 x</t>
  </si>
  <si>
    <t>67</t>
  </si>
  <si>
    <t>997221559</t>
  </si>
  <si>
    <t>Příplatek ZKD 1 km u vodorovné dopravy suti ze sypkých materiálů</t>
  </si>
  <si>
    <t>459625946</t>
  </si>
  <si>
    <t xml:space="preserve">Vodorovná doprava suti  bez naložení, ale se složením a s hrubým urovnáním Příplatek k ceně za každý další i započatý 1 km přes 1 km</t>
  </si>
  <si>
    <t>Poznámka k položce:_x000d_
Šimpach - 16 km (doplatek 15x)</t>
  </si>
  <si>
    <t>26,62*14</t>
  </si>
  <si>
    <t>68</t>
  </si>
  <si>
    <t>997221873</t>
  </si>
  <si>
    <t>Poplatek za uložení stavebního odpadu na recyklační skládce (skládkovné) zeminy a kamení zatříděného do Katalogu odpadů pod kódem 17 05 04</t>
  </si>
  <si>
    <t>1119566316</t>
  </si>
  <si>
    <t>69</t>
  </si>
  <si>
    <t>2066077929</t>
  </si>
  <si>
    <t>70</t>
  </si>
  <si>
    <t>2042371561</t>
  </si>
  <si>
    <t>71</t>
  </si>
  <si>
    <t>-69269562</t>
  </si>
  <si>
    <t>72</t>
  </si>
  <si>
    <t>1775304634</t>
  </si>
  <si>
    <t>73</t>
  </si>
  <si>
    <t>-1647809416</t>
  </si>
  <si>
    <t>74</t>
  </si>
  <si>
    <t>-2020581995</t>
  </si>
  <si>
    <t>75</t>
  </si>
  <si>
    <t>-987412837</t>
  </si>
  <si>
    <t>76</t>
  </si>
  <si>
    <t>1885096290</t>
  </si>
  <si>
    <t>77</t>
  </si>
  <si>
    <t>721476536</t>
  </si>
  <si>
    <t>78</t>
  </si>
  <si>
    <t>1527136357</t>
  </si>
  <si>
    <t>79</t>
  </si>
  <si>
    <t>-2059984281</t>
  </si>
  <si>
    <t>80</t>
  </si>
  <si>
    <t>1240212596</t>
  </si>
  <si>
    <t>81</t>
  </si>
  <si>
    <t>860394366</t>
  </si>
  <si>
    <t>82</t>
  </si>
  <si>
    <t>1019914688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</si>
</sst>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Bělčice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'202110081 -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'202110081 - SO 101 - POLN...'!P131</f>
        <v>0</v>
      </c>
      <c r="AV95" s="126">
        <f>'202110081 - SO 101 - POLN...'!J33</f>
        <v>0</v>
      </c>
      <c r="AW95" s="126">
        <f>'202110081 - SO 101 - POLN...'!J34</f>
        <v>0</v>
      </c>
      <c r="AX95" s="126">
        <f>'202110081 - SO 101 - POLN...'!J35</f>
        <v>0</v>
      </c>
      <c r="AY95" s="126">
        <f>'202110081 - SO 101 - POLN...'!J36</f>
        <v>0</v>
      </c>
      <c r="AZ95" s="126">
        <f>'202110081 - SO 101 - POLN...'!F33</f>
        <v>0</v>
      </c>
      <c r="BA95" s="126">
        <f>'202110081 - SO 101 - POLN...'!F34</f>
        <v>0</v>
      </c>
      <c r="BB95" s="126">
        <f>'202110081 - SO 101 - POLN...'!F35</f>
        <v>0</v>
      </c>
      <c r="BC95" s="126">
        <f>'202110081 - SO 101 - POLN...'!F36</f>
        <v>0</v>
      </c>
      <c r="BD95" s="128">
        <f>'202110081 -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'202110082 -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30">
        <v>0</v>
      </c>
      <c r="AT96" s="131">
        <f>ROUND(SUM(AV96:AW96),2)</f>
        <v>0</v>
      </c>
      <c r="AU96" s="132">
        <f>'202110082 - SO 102 - POLN...'!P134</f>
        <v>0</v>
      </c>
      <c r="AV96" s="131">
        <f>'202110082 - SO 102 - POLN...'!J33</f>
        <v>0</v>
      </c>
      <c r="AW96" s="131">
        <f>'202110082 - SO 102 - POLN...'!J34</f>
        <v>0</v>
      </c>
      <c r="AX96" s="131">
        <f>'202110082 - SO 102 - POLN...'!J35</f>
        <v>0</v>
      </c>
      <c r="AY96" s="131">
        <f>'202110082 - SO 102 - POLN...'!J36</f>
        <v>0</v>
      </c>
      <c r="AZ96" s="131">
        <f>'202110082 - SO 102 - POLN...'!F33</f>
        <v>0</v>
      </c>
      <c r="BA96" s="131">
        <f>'202110082 - SO 102 - POLN...'!F34</f>
        <v>0</v>
      </c>
      <c r="BB96" s="131">
        <f>'202110082 - SO 102 - POLN...'!F35</f>
        <v>0</v>
      </c>
      <c r="BC96" s="131">
        <f>'202110082 - SO 102 - POLN...'!F36</f>
        <v>0</v>
      </c>
      <c r="BD96" s="133">
        <f>'202110082 -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6c1TU9Lp2OIzzmFWS96ULKDn65bySfjqGcGFkLFd992sBvltWwRkPvxtz5p9w6cCne1v2xZrhqHuxRU2LeoUng==" hashValue="niL8QirVS6wPeDN5NMhW0TsUKntL8N9D1zbs7XAAlANst0VE4amSI/LYwjqrttHSsrwwCZ8dYKHln1XwVcpPZ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02110081 - SO 101 - POLN...'!C2" display="/"/>
    <hyperlink ref="A96" location="'202110082 - SO 102 - POL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ROUND(J131,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ROUND((SUM(BE131:BE299)),  2)</f>
        <v>0</v>
      </c>
      <c r="G33" s="36"/>
      <c r="H33" s="36"/>
      <c r="I33" s="153">
        <v>0.20999999999999999</v>
      </c>
      <c r="J33" s="152">
        <f>ROUND(((SUM(BE131:BE299))*I33),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ROUND((SUM(BF131:BF299)),  2)</f>
        <v>0</v>
      </c>
      <c r="G34" s="36"/>
      <c r="H34" s="36"/>
      <c r="I34" s="153">
        <v>0.14999999999999999</v>
      </c>
      <c r="J34" s="152">
        <f>ROUND(((SUM(BF131:BF299))*I34),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ROUND((SUM(BG131:BG299)),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ROUND((SUM(BH131:BH299)),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ROUND((SUM(BI131:BI299)),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202110081 - SO 101 - POLNÍ CESTA C8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97</v>
      </c>
      <c r="D94" s="174"/>
      <c r="E94" s="174"/>
      <c r="F94" s="174"/>
      <c r="G94" s="174"/>
      <c r="H94" s="174"/>
      <c r="I94" s="174"/>
      <c r="J94" s="175" t="s">
        <v>98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99</v>
      </c>
      <c r="D96" s="38"/>
      <c r="E96" s="38"/>
      <c r="F96" s="38"/>
      <c r="G96" s="38"/>
      <c r="H96" s="38"/>
      <c r="I96" s="38"/>
      <c r="J96" s="108">
        <f>J131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100</v>
      </c>
    </row>
    <row r="97" s="9" customFormat="1" ht="24.96" customHeight="1">
      <c r="A97" s="9"/>
      <c r="B97" s="177"/>
      <c r="C97" s="178"/>
      <c r="D97" s="179" t="s">
        <v>101</v>
      </c>
      <c r="E97" s="180"/>
      <c r="F97" s="180"/>
      <c r="G97" s="180"/>
      <c r="H97" s="180"/>
      <c r="I97" s="180"/>
      <c r="J97" s="181">
        <f>J132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102</v>
      </c>
      <c r="E98" s="186"/>
      <c r="F98" s="186"/>
      <c r="G98" s="186"/>
      <c r="H98" s="186"/>
      <c r="I98" s="186"/>
      <c r="J98" s="187">
        <f>J133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103</v>
      </c>
      <c r="E99" s="186"/>
      <c r="F99" s="186"/>
      <c r="G99" s="186"/>
      <c r="H99" s="186"/>
      <c r="I99" s="186"/>
      <c r="J99" s="187">
        <f>J202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104</v>
      </c>
      <c r="E100" s="186"/>
      <c r="F100" s="186"/>
      <c r="G100" s="186"/>
      <c r="H100" s="186"/>
      <c r="I100" s="186"/>
      <c r="J100" s="187">
        <f>J220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105</v>
      </c>
      <c r="E101" s="186"/>
      <c r="F101" s="186"/>
      <c r="G101" s="186"/>
      <c r="H101" s="186"/>
      <c r="I101" s="186"/>
      <c r="J101" s="187">
        <f>J223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106</v>
      </c>
      <c r="E102" s="186"/>
      <c r="F102" s="186"/>
      <c r="G102" s="186"/>
      <c r="H102" s="186"/>
      <c r="I102" s="186"/>
      <c r="J102" s="187">
        <f>J249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107</v>
      </c>
      <c r="E103" s="186"/>
      <c r="F103" s="186"/>
      <c r="G103" s="186"/>
      <c r="H103" s="186"/>
      <c r="I103" s="186"/>
      <c r="J103" s="187">
        <f>J262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108</v>
      </c>
      <c r="E104" s="180"/>
      <c r="F104" s="180"/>
      <c r="G104" s="180"/>
      <c r="H104" s="180"/>
      <c r="I104" s="180"/>
      <c r="J104" s="181">
        <f>J265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109</v>
      </c>
      <c r="E105" s="186"/>
      <c r="F105" s="186"/>
      <c r="G105" s="186"/>
      <c r="H105" s="186"/>
      <c r="I105" s="186"/>
      <c r="J105" s="187">
        <f>J266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110</v>
      </c>
      <c r="E106" s="186"/>
      <c r="F106" s="186"/>
      <c r="G106" s="186"/>
      <c r="H106" s="186"/>
      <c r="I106" s="186"/>
      <c r="J106" s="187">
        <f>J279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111</v>
      </c>
      <c r="E107" s="186"/>
      <c r="F107" s="186"/>
      <c r="G107" s="186"/>
      <c r="H107" s="186"/>
      <c r="I107" s="186"/>
      <c r="J107" s="187">
        <f>J282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112</v>
      </c>
      <c r="E108" s="186"/>
      <c r="F108" s="186"/>
      <c r="G108" s="186"/>
      <c r="H108" s="186"/>
      <c r="I108" s="186"/>
      <c r="J108" s="187">
        <f>J287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113</v>
      </c>
      <c r="E109" s="186"/>
      <c r="F109" s="186"/>
      <c r="G109" s="186"/>
      <c r="H109" s="186"/>
      <c r="I109" s="186"/>
      <c r="J109" s="187">
        <f>J290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114</v>
      </c>
      <c r="E110" s="186"/>
      <c r="F110" s="186"/>
      <c r="G110" s="186"/>
      <c r="H110" s="186"/>
      <c r="I110" s="186"/>
      <c r="J110" s="187">
        <f>J293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115</v>
      </c>
      <c r="E111" s="186"/>
      <c r="F111" s="186"/>
      <c r="G111" s="186"/>
      <c r="H111" s="186"/>
      <c r="I111" s="186"/>
      <c r="J111" s="187">
        <f>J297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116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172" t="str">
        <f>E7</f>
        <v>POLNÍ CESTY BĚLČICE - ZÁHROBÍ</v>
      </c>
      <c r="F121" s="30"/>
      <c r="G121" s="30"/>
      <c r="H121" s="30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94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74" t="str">
        <f>E9</f>
        <v>202110081 - SO 101 - POLNÍ CESTA C8 k.ú. BĚLČICE</v>
      </c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8"/>
      <c r="E125" s="38"/>
      <c r="F125" s="25" t="str">
        <f>F12</f>
        <v>Bělčice</v>
      </c>
      <c r="G125" s="38"/>
      <c r="H125" s="38"/>
      <c r="I125" s="30" t="s">
        <v>22</v>
      </c>
      <c r="J125" s="77" t="str">
        <f>IF(J12="","",J12)</f>
        <v>30. 10. 2021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24</v>
      </c>
      <c r="D127" s="38"/>
      <c r="E127" s="38"/>
      <c r="F127" s="25" t="str">
        <f>E15</f>
        <v>SPU Strakonice</v>
      </c>
      <c r="G127" s="38"/>
      <c r="H127" s="38"/>
      <c r="I127" s="30" t="s">
        <v>32</v>
      </c>
      <c r="J127" s="34" t="str">
        <f>E21</f>
        <v>S-pro servis s.r.o.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30</v>
      </c>
      <c r="D128" s="38"/>
      <c r="E128" s="38"/>
      <c r="F128" s="25" t="str">
        <f>IF(E18="","",E18)</f>
        <v>Vyplň údaj</v>
      </c>
      <c r="G128" s="38"/>
      <c r="H128" s="38"/>
      <c r="I128" s="30" t="s">
        <v>37</v>
      </c>
      <c r="J128" s="34" t="str">
        <f>E24</f>
        <v>S-pro servis s.r.o.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1" customFormat="1" ht="29.28" customHeight="1">
      <c r="A130" s="189"/>
      <c r="B130" s="190"/>
      <c r="C130" s="191" t="s">
        <v>117</v>
      </c>
      <c r="D130" s="192" t="s">
        <v>64</v>
      </c>
      <c r="E130" s="192" t="s">
        <v>60</v>
      </c>
      <c r="F130" s="192" t="s">
        <v>61</v>
      </c>
      <c r="G130" s="192" t="s">
        <v>118</v>
      </c>
      <c r="H130" s="192" t="s">
        <v>119</v>
      </c>
      <c r="I130" s="192" t="s">
        <v>120</v>
      </c>
      <c r="J130" s="192" t="s">
        <v>98</v>
      </c>
      <c r="K130" s="193" t="s">
        <v>121</v>
      </c>
      <c r="L130" s="194"/>
      <c r="M130" s="98" t="s">
        <v>1</v>
      </c>
      <c r="N130" s="99" t="s">
        <v>43</v>
      </c>
      <c r="O130" s="99" t="s">
        <v>122</v>
      </c>
      <c r="P130" s="99" t="s">
        <v>123</v>
      </c>
      <c r="Q130" s="99" t="s">
        <v>124</v>
      </c>
      <c r="R130" s="99" t="s">
        <v>125</v>
      </c>
      <c r="S130" s="99" t="s">
        <v>126</v>
      </c>
      <c r="T130" s="100" t="s">
        <v>127</v>
      </c>
      <c r="U130" s="189"/>
      <c r="V130" s="189"/>
      <c r="W130" s="189"/>
      <c r="X130" s="189"/>
      <c r="Y130" s="189"/>
      <c r="Z130" s="189"/>
      <c r="AA130" s="189"/>
      <c r="AB130" s="189"/>
      <c r="AC130" s="189"/>
      <c r="AD130" s="189"/>
      <c r="AE130" s="189"/>
    </row>
    <row r="131" s="2" customFormat="1" ht="22.8" customHeight="1">
      <c r="A131" s="36"/>
      <c r="B131" s="37"/>
      <c r="C131" s="105" t="s">
        <v>128</v>
      </c>
      <c r="D131" s="38"/>
      <c r="E131" s="38"/>
      <c r="F131" s="38"/>
      <c r="G131" s="38"/>
      <c r="H131" s="38"/>
      <c r="I131" s="38"/>
      <c r="J131" s="195">
        <f>BK131</f>
        <v>0</v>
      </c>
      <c r="K131" s="38"/>
      <c r="L131" s="42"/>
      <c r="M131" s="101"/>
      <c r="N131" s="196"/>
      <c r="O131" s="102"/>
      <c r="P131" s="197">
        <f>P132+P265</f>
        <v>0</v>
      </c>
      <c r="Q131" s="102"/>
      <c r="R131" s="197">
        <f>R132+R265</f>
        <v>11998.2898699</v>
      </c>
      <c r="S131" s="102"/>
      <c r="T131" s="198">
        <f>T132+T265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78</v>
      </c>
      <c r="AU131" s="15" t="s">
        <v>100</v>
      </c>
      <c r="BK131" s="199">
        <f>BK132+BK265</f>
        <v>0</v>
      </c>
    </row>
    <row r="132" s="12" customFormat="1" ht="25.92" customHeight="1">
      <c r="A132" s="12"/>
      <c r="B132" s="200"/>
      <c r="C132" s="201"/>
      <c r="D132" s="202" t="s">
        <v>78</v>
      </c>
      <c r="E132" s="203" t="s">
        <v>129</v>
      </c>
      <c r="F132" s="203" t="s">
        <v>130</v>
      </c>
      <c r="G132" s="201"/>
      <c r="H132" s="201"/>
      <c r="I132" s="204"/>
      <c r="J132" s="205">
        <f>BK132</f>
        <v>0</v>
      </c>
      <c r="K132" s="201"/>
      <c r="L132" s="206"/>
      <c r="M132" s="207"/>
      <c r="N132" s="208"/>
      <c r="O132" s="208"/>
      <c r="P132" s="209">
        <f>P133+P202+P220+P223+P249+P262</f>
        <v>0</v>
      </c>
      <c r="Q132" s="208"/>
      <c r="R132" s="209">
        <f>R133+R202+R220+R223+R249+R262</f>
        <v>11998.2898699</v>
      </c>
      <c r="S132" s="208"/>
      <c r="T132" s="210">
        <f>T133+T202+T220+T223+T249+T262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87</v>
      </c>
      <c r="AT132" s="212" t="s">
        <v>78</v>
      </c>
      <c r="AU132" s="212" t="s">
        <v>79</v>
      </c>
      <c r="AY132" s="211" t="s">
        <v>131</v>
      </c>
      <c r="BK132" s="213">
        <f>BK133+BK202+BK220+BK223+BK249+BK262</f>
        <v>0</v>
      </c>
    </row>
    <row r="133" s="12" customFormat="1" ht="22.8" customHeight="1">
      <c r="A133" s="12"/>
      <c r="B133" s="200"/>
      <c r="C133" s="201"/>
      <c r="D133" s="202" t="s">
        <v>78</v>
      </c>
      <c r="E133" s="214" t="s">
        <v>87</v>
      </c>
      <c r="F133" s="214" t="s">
        <v>132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SUM(P134:P201)</f>
        <v>0</v>
      </c>
      <c r="Q133" s="208"/>
      <c r="R133" s="209">
        <f>SUM(R134:R201)</f>
        <v>0.036171000000000002</v>
      </c>
      <c r="S133" s="208"/>
      <c r="T133" s="210">
        <f>SUM(T134:T201)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87</v>
      </c>
      <c r="AT133" s="212" t="s">
        <v>78</v>
      </c>
      <c r="AU133" s="212" t="s">
        <v>87</v>
      </c>
      <c r="AY133" s="211" t="s">
        <v>131</v>
      </c>
      <c r="BK133" s="213">
        <f>SUM(BK134:BK201)</f>
        <v>0</v>
      </c>
    </row>
    <row r="134" s="2" customFormat="1" ht="24.15" customHeight="1">
      <c r="A134" s="36"/>
      <c r="B134" s="37"/>
      <c r="C134" s="216" t="s">
        <v>87</v>
      </c>
      <c r="D134" s="216" t="s">
        <v>133</v>
      </c>
      <c r="E134" s="217" t="s">
        <v>134</v>
      </c>
      <c r="F134" s="218" t="s">
        <v>135</v>
      </c>
      <c r="G134" s="219" t="s">
        <v>136</v>
      </c>
      <c r="H134" s="220">
        <v>1818</v>
      </c>
      <c r="I134" s="221"/>
      <c r="J134" s="222">
        <f>ROUND(I134*H134,2)</f>
        <v>0</v>
      </c>
      <c r="K134" s="218" t="s">
        <v>137</v>
      </c>
      <c r="L134" s="42"/>
      <c r="M134" s="223" t="s">
        <v>1</v>
      </c>
      <c r="N134" s="224" t="s">
        <v>44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138</v>
      </c>
      <c r="AT134" s="227" t="s">
        <v>133</v>
      </c>
      <c r="AU134" s="227" t="s">
        <v>89</v>
      </c>
      <c r="AY134" s="15" t="s">
        <v>131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87</v>
      </c>
      <c r="BK134" s="228">
        <f>ROUND(I134*H134,2)</f>
        <v>0</v>
      </c>
      <c r="BL134" s="15" t="s">
        <v>138</v>
      </c>
      <c r="BM134" s="227" t="s">
        <v>139</v>
      </c>
    </row>
    <row r="135" s="2" customFormat="1">
      <c r="A135" s="36"/>
      <c r="B135" s="37"/>
      <c r="C135" s="38"/>
      <c r="D135" s="229" t="s">
        <v>140</v>
      </c>
      <c r="E135" s="38"/>
      <c r="F135" s="230" t="s">
        <v>141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140</v>
      </c>
      <c r="AU135" s="15" t="s">
        <v>89</v>
      </c>
    </row>
    <row r="136" s="13" customFormat="1">
      <c r="A136" s="13"/>
      <c r="B136" s="234"/>
      <c r="C136" s="235"/>
      <c r="D136" s="229" t="s">
        <v>142</v>
      </c>
      <c r="E136" s="236" t="s">
        <v>1</v>
      </c>
      <c r="F136" s="237" t="s">
        <v>143</v>
      </c>
      <c r="G136" s="235"/>
      <c r="H136" s="238">
        <v>1818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142</v>
      </c>
      <c r="AU136" s="244" t="s">
        <v>89</v>
      </c>
      <c r="AV136" s="13" t="s">
        <v>89</v>
      </c>
      <c r="AW136" s="13" t="s">
        <v>36</v>
      </c>
      <c r="AX136" s="13" t="s">
        <v>87</v>
      </c>
      <c r="AY136" s="244" t="s">
        <v>131</v>
      </c>
    </row>
    <row r="137" s="2" customFormat="1" ht="24.15" customHeight="1">
      <c r="A137" s="36"/>
      <c r="B137" s="37"/>
      <c r="C137" s="216" t="s">
        <v>89</v>
      </c>
      <c r="D137" s="216" t="s">
        <v>133</v>
      </c>
      <c r="E137" s="217" t="s">
        <v>144</v>
      </c>
      <c r="F137" s="218" t="s">
        <v>145</v>
      </c>
      <c r="G137" s="219" t="s">
        <v>146</v>
      </c>
      <c r="H137" s="220">
        <v>60</v>
      </c>
      <c r="I137" s="221"/>
      <c r="J137" s="222">
        <f>ROUND(I137*H137,2)</f>
        <v>0</v>
      </c>
      <c r="K137" s="218" t="s">
        <v>137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138</v>
      </c>
      <c r="AT137" s="227" t="s">
        <v>133</v>
      </c>
      <c r="AU137" s="227" t="s">
        <v>89</v>
      </c>
      <c r="AY137" s="15" t="s">
        <v>131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138</v>
      </c>
      <c r="BM137" s="227" t="s">
        <v>147</v>
      </c>
    </row>
    <row r="138" s="2" customFormat="1">
      <c r="A138" s="36"/>
      <c r="B138" s="37"/>
      <c r="C138" s="38"/>
      <c r="D138" s="229" t="s">
        <v>140</v>
      </c>
      <c r="E138" s="38"/>
      <c r="F138" s="230" t="s">
        <v>148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140</v>
      </c>
      <c r="AU138" s="15" t="s">
        <v>89</v>
      </c>
    </row>
    <row r="139" s="2" customFormat="1" ht="24.15" customHeight="1">
      <c r="A139" s="36"/>
      <c r="B139" s="37"/>
      <c r="C139" s="216" t="s">
        <v>149</v>
      </c>
      <c r="D139" s="216" t="s">
        <v>133</v>
      </c>
      <c r="E139" s="217" t="s">
        <v>150</v>
      </c>
      <c r="F139" s="218" t="s">
        <v>151</v>
      </c>
      <c r="G139" s="219" t="s">
        <v>146</v>
      </c>
      <c r="H139" s="220">
        <v>20</v>
      </c>
      <c r="I139" s="221"/>
      <c r="J139" s="222">
        <f>ROUND(I139*H139,2)</f>
        <v>0</v>
      </c>
      <c r="K139" s="218" t="s">
        <v>137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138</v>
      </c>
      <c r="AT139" s="227" t="s">
        <v>133</v>
      </c>
      <c r="AU139" s="227" t="s">
        <v>89</v>
      </c>
      <c r="AY139" s="15" t="s">
        <v>131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138</v>
      </c>
      <c r="BM139" s="227" t="s">
        <v>152</v>
      </c>
    </row>
    <row r="140" s="2" customFormat="1">
      <c r="A140" s="36"/>
      <c r="B140" s="37"/>
      <c r="C140" s="38"/>
      <c r="D140" s="229" t="s">
        <v>140</v>
      </c>
      <c r="E140" s="38"/>
      <c r="F140" s="230" t="s">
        <v>153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140</v>
      </c>
      <c r="AU140" s="15" t="s">
        <v>89</v>
      </c>
    </row>
    <row r="141" s="2" customFormat="1" ht="14.4" customHeight="1">
      <c r="A141" s="36"/>
      <c r="B141" s="37"/>
      <c r="C141" s="216" t="s">
        <v>138</v>
      </c>
      <c r="D141" s="216" t="s">
        <v>133</v>
      </c>
      <c r="E141" s="217" t="s">
        <v>154</v>
      </c>
      <c r="F141" s="218" t="s">
        <v>155</v>
      </c>
      <c r="G141" s="219" t="s">
        <v>146</v>
      </c>
      <c r="H141" s="220">
        <v>60</v>
      </c>
      <c r="I141" s="221"/>
      <c r="J141" s="222">
        <f>ROUND(I141*H141,2)</f>
        <v>0</v>
      </c>
      <c r="K141" s="218" t="s">
        <v>137</v>
      </c>
      <c r="L141" s="42"/>
      <c r="M141" s="223" t="s">
        <v>1</v>
      </c>
      <c r="N141" s="224" t="s">
        <v>44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138</v>
      </c>
      <c r="AT141" s="227" t="s">
        <v>133</v>
      </c>
      <c r="AU141" s="227" t="s">
        <v>89</v>
      </c>
      <c r="AY141" s="15" t="s">
        <v>131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87</v>
      </c>
      <c r="BK141" s="228">
        <f>ROUND(I141*H141,2)</f>
        <v>0</v>
      </c>
      <c r="BL141" s="15" t="s">
        <v>138</v>
      </c>
      <c r="BM141" s="227" t="s">
        <v>156</v>
      </c>
    </row>
    <row r="142" s="2" customFormat="1">
      <c r="A142" s="36"/>
      <c r="B142" s="37"/>
      <c r="C142" s="38"/>
      <c r="D142" s="229" t="s">
        <v>140</v>
      </c>
      <c r="E142" s="38"/>
      <c r="F142" s="230" t="s">
        <v>157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140</v>
      </c>
      <c r="AU142" s="15" t="s">
        <v>89</v>
      </c>
    </row>
    <row r="143" s="2" customFormat="1" ht="14.4" customHeight="1">
      <c r="A143" s="36"/>
      <c r="B143" s="37"/>
      <c r="C143" s="216" t="s">
        <v>158</v>
      </c>
      <c r="D143" s="216" t="s">
        <v>133</v>
      </c>
      <c r="E143" s="217" t="s">
        <v>159</v>
      </c>
      <c r="F143" s="218" t="s">
        <v>160</v>
      </c>
      <c r="G143" s="219" t="s">
        <v>146</v>
      </c>
      <c r="H143" s="220">
        <v>20</v>
      </c>
      <c r="I143" s="221"/>
      <c r="J143" s="222">
        <f>ROUND(I143*H143,2)</f>
        <v>0</v>
      </c>
      <c r="K143" s="218" t="s">
        <v>137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138</v>
      </c>
      <c r="AT143" s="227" t="s">
        <v>133</v>
      </c>
      <c r="AU143" s="227" t="s">
        <v>89</v>
      </c>
      <c r="AY143" s="15" t="s">
        <v>131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138</v>
      </c>
      <c r="BM143" s="227" t="s">
        <v>161</v>
      </c>
    </row>
    <row r="144" s="2" customFormat="1">
      <c r="A144" s="36"/>
      <c r="B144" s="37"/>
      <c r="C144" s="38"/>
      <c r="D144" s="229" t="s">
        <v>140</v>
      </c>
      <c r="E144" s="38"/>
      <c r="F144" s="230" t="s">
        <v>162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140</v>
      </c>
      <c r="AU144" s="15" t="s">
        <v>89</v>
      </c>
    </row>
    <row r="145" s="2" customFormat="1" ht="24.15" customHeight="1">
      <c r="A145" s="36"/>
      <c r="B145" s="37"/>
      <c r="C145" s="216" t="s">
        <v>163</v>
      </c>
      <c r="D145" s="216" t="s">
        <v>133</v>
      </c>
      <c r="E145" s="217" t="s">
        <v>164</v>
      </c>
      <c r="F145" s="218" t="s">
        <v>165</v>
      </c>
      <c r="G145" s="219" t="s">
        <v>136</v>
      </c>
      <c r="H145" s="220">
        <v>950</v>
      </c>
      <c r="I145" s="221"/>
      <c r="J145" s="222">
        <f>ROUND(I145*H145,2)</f>
        <v>0</v>
      </c>
      <c r="K145" s="218" t="s">
        <v>137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138</v>
      </c>
      <c r="AT145" s="227" t="s">
        <v>133</v>
      </c>
      <c r="AU145" s="227" t="s">
        <v>89</v>
      </c>
      <c r="AY145" s="15" t="s">
        <v>131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138</v>
      </c>
      <c r="BM145" s="227" t="s">
        <v>166</v>
      </c>
    </row>
    <row r="146" s="2" customFormat="1">
      <c r="A146" s="36"/>
      <c r="B146" s="37"/>
      <c r="C146" s="38"/>
      <c r="D146" s="229" t="s">
        <v>140</v>
      </c>
      <c r="E146" s="38"/>
      <c r="F146" s="230" t="s">
        <v>167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140</v>
      </c>
      <c r="AU146" s="15" t="s">
        <v>89</v>
      </c>
    </row>
    <row r="147" s="2" customFormat="1" ht="24.15" customHeight="1">
      <c r="A147" s="36"/>
      <c r="B147" s="37"/>
      <c r="C147" s="216" t="s">
        <v>168</v>
      </c>
      <c r="D147" s="216" t="s">
        <v>133</v>
      </c>
      <c r="E147" s="217" t="s">
        <v>169</v>
      </c>
      <c r="F147" s="218" t="s">
        <v>170</v>
      </c>
      <c r="G147" s="219" t="s">
        <v>171</v>
      </c>
      <c r="H147" s="220">
        <v>451.37299999999999</v>
      </c>
      <c r="I147" s="221"/>
      <c r="J147" s="222">
        <f>ROUND(I147*H147,2)</f>
        <v>0</v>
      </c>
      <c r="K147" s="218" t="s">
        <v>172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138</v>
      </c>
      <c r="AT147" s="227" t="s">
        <v>133</v>
      </c>
      <c r="AU147" s="227" t="s">
        <v>89</v>
      </c>
      <c r="AY147" s="15" t="s">
        <v>131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138</v>
      </c>
      <c r="BM147" s="227" t="s">
        <v>173</v>
      </c>
    </row>
    <row r="148" s="2" customFormat="1">
      <c r="A148" s="36"/>
      <c r="B148" s="37"/>
      <c r="C148" s="38"/>
      <c r="D148" s="229" t="s">
        <v>140</v>
      </c>
      <c r="E148" s="38"/>
      <c r="F148" s="230" t="s">
        <v>174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140</v>
      </c>
      <c r="AU148" s="15" t="s">
        <v>89</v>
      </c>
    </row>
    <row r="149" s="2" customFormat="1">
      <c r="A149" s="36"/>
      <c r="B149" s="37"/>
      <c r="C149" s="38"/>
      <c r="D149" s="229" t="s">
        <v>175</v>
      </c>
      <c r="E149" s="38"/>
      <c r="F149" s="245" t="s">
        <v>176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175</v>
      </c>
      <c r="AU149" s="15" t="s">
        <v>89</v>
      </c>
    </row>
    <row r="150" s="2" customFormat="1" ht="24.15" customHeight="1">
      <c r="A150" s="36"/>
      <c r="B150" s="37"/>
      <c r="C150" s="216" t="s">
        <v>177</v>
      </c>
      <c r="D150" s="216" t="s">
        <v>133</v>
      </c>
      <c r="E150" s="217" t="s">
        <v>178</v>
      </c>
      <c r="F150" s="218" t="s">
        <v>179</v>
      </c>
      <c r="G150" s="219" t="s">
        <v>171</v>
      </c>
      <c r="H150" s="220">
        <v>1599.452</v>
      </c>
      <c r="I150" s="221"/>
      <c r="J150" s="222">
        <f>ROUND(I150*H150,2)</f>
        <v>0</v>
      </c>
      <c r="K150" s="218" t="s">
        <v>137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138</v>
      </c>
      <c r="AT150" s="227" t="s">
        <v>133</v>
      </c>
      <c r="AU150" s="227" t="s">
        <v>89</v>
      </c>
      <c r="AY150" s="15" t="s">
        <v>131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138</v>
      </c>
      <c r="BM150" s="227" t="s">
        <v>180</v>
      </c>
    </row>
    <row r="151" s="2" customFormat="1">
      <c r="A151" s="36"/>
      <c r="B151" s="37"/>
      <c r="C151" s="38"/>
      <c r="D151" s="229" t="s">
        <v>140</v>
      </c>
      <c r="E151" s="38"/>
      <c r="F151" s="230" t="s">
        <v>181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140</v>
      </c>
      <c r="AU151" s="15" t="s">
        <v>89</v>
      </c>
    </row>
    <row r="152" s="13" customFormat="1">
      <c r="A152" s="13"/>
      <c r="B152" s="234"/>
      <c r="C152" s="235"/>
      <c r="D152" s="229" t="s">
        <v>142</v>
      </c>
      <c r="E152" s="236" t="s">
        <v>1</v>
      </c>
      <c r="F152" s="237" t="s">
        <v>182</v>
      </c>
      <c r="G152" s="235"/>
      <c r="H152" s="238">
        <v>1599.452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142</v>
      </c>
      <c r="AU152" s="244" t="s">
        <v>89</v>
      </c>
      <c r="AV152" s="13" t="s">
        <v>89</v>
      </c>
      <c r="AW152" s="13" t="s">
        <v>36</v>
      </c>
      <c r="AX152" s="13" t="s">
        <v>87</v>
      </c>
      <c r="AY152" s="244" t="s">
        <v>131</v>
      </c>
    </row>
    <row r="153" s="2" customFormat="1" ht="24.15" customHeight="1">
      <c r="A153" s="36"/>
      <c r="B153" s="37"/>
      <c r="C153" s="216" t="s">
        <v>183</v>
      </c>
      <c r="D153" s="216" t="s">
        <v>133</v>
      </c>
      <c r="E153" s="217" t="s">
        <v>178</v>
      </c>
      <c r="F153" s="218" t="s">
        <v>179</v>
      </c>
      <c r="G153" s="219" t="s">
        <v>171</v>
      </c>
      <c r="H153" s="220">
        <v>1964.471</v>
      </c>
      <c r="I153" s="221"/>
      <c r="J153" s="222">
        <f>ROUND(I153*H153,2)</f>
        <v>0</v>
      </c>
      <c r="K153" s="218" t="s">
        <v>137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138</v>
      </c>
      <c r="AT153" s="227" t="s">
        <v>133</v>
      </c>
      <c r="AU153" s="227" t="s">
        <v>89</v>
      </c>
      <c r="AY153" s="15" t="s">
        <v>131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138</v>
      </c>
      <c r="BM153" s="227" t="s">
        <v>184</v>
      </c>
    </row>
    <row r="154" s="2" customFormat="1">
      <c r="A154" s="36"/>
      <c r="B154" s="37"/>
      <c r="C154" s="38"/>
      <c r="D154" s="229" t="s">
        <v>140</v>
      </c>
      <c r="E154" s="38"/>
      <c r="F154" s="230" t="s">
        <v>181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140</v>
      </c>
      <c r="AU154" s="15" t="s">
        <v>89</v>
      </c>
    </row>
    <row r="155" s="2" customFormat="1">
      <c r="A155" s="36"/>
      <c r="B155" s="37"/>
      <c r="C155" s="38"/>
      <c r="D155" s="229" t="s">
        <v>175</v>
      </c>
      <c r="E155" s="38"/>
      <c r="F155" s="245" t="s">
        <v>185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175</v>
      </c>
      <c r="AU155" s="15" t="s">
        <v>89</v>
      </c>
    </row>
    <row r="156" s="13" customFormat="1">
      <c r="A156" s="13"/>
      <c r="B156" s="234"/>
      <c r="C156" s="235"/>
      <c r="D156" s="229" t="s">
        <v>142</v>
      </c>
      <c r="E156" s="236" t="s">
        <v>1</v>
      </c>
      <c r="F156" s="237" t="s">
        <v>186</v>
      </c>
      <c r="G156" s="235"/>
      <c r="H156" s="238">
        <v>1964.471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142</v>
      </c>
      <c r="AU156" s="244" t="s">
        <v>89</v>
      </c>
      <c r="AV156" s="13" t="s">
        <v>89</v>
      </c>
      <c r="AW156" s="13" t="s">
        <v>36</v>
      </c>
      <c r="AX156" s="13" t="s">
        <v>87</v>
      </c>
      <c r="AY156" s="244" t="s">
        <v>131</v>
      </c>
    </row>
    <row r="157" s="2" customFormat="1" ht="24.15" customHeight="1">
      <c r="A157" s="36"/>
      <c r="B157" s="37"/>
      <c r="C157" s="216" t="s">
        <v>187</v>
      </c>
      <c r="D157" s="216" t="s">
        <v>133</v>
      </c>
      <c r="E157" s="217" t="s">
        <v>188</v>
      </c>
      <c r="F157" s="218" t="s">
        <v>189</v>
      </c>
      <c r="G157" s="219" t="s">
        <v>171</v>
      </c>
      <c r="H157" s="220">
        <v>2</v>
      </c>
      <c r="I157" s="221"/>
      <c r="J157" s="222">
        <f>ROUND(I157*H157,2)</f>
        <v>0</v>
      </c>
      <c r="K157" s="218" t="s">
        <v>137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138</v>
      </c>
      <c r="AT157" s="227" t="s">
        <v>133</v>
      </c>
      <c r="AU157" s="227" t="s">
        <v>89</v>
      </c>
      <c r="AY157" s="15" t="s">
        <v>131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138</v>
      </c>
      <c r="BM157" s="227" t="s">
        <v>190</v>
      </c>
    </row>
    <row r="158" s="2" customFormat="1">
      <c r="A158" s="36"/>
      <c r="B158" s="37"/>
      <c r="C158" s="38"/>
      <c r="D158" s="229" t="s">
        <v>140</v>
      </c>
      <c r="E158" s="38"/>
      <c r="F158" s="230" t="s">
        <v>191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140</v>
      </c>
      <c r="AU158" s="15" t="s">
        <v>89</v>
      </c>
    </row>
    <row r="159" s="2" customFormat="1" ht="24.15" customHeight="1">
      <c r="A159" s="36"/>
      <c r="B159" s="37"/>
      <c r="C159" s="216" t="s">
        <v>192</v>
      </c>
      <c r="D159" s="216" t="s">
        <v>133</v>
      </c>
      <c r="E159" s="217" t="s">
        <v>193</v>
      </c>
      <c r="F159" s="218" t="s">
        <v>194</v>
      </c>
      <c r="G159" s="219" t="s">
        <v>171</v>
      </c>
      <c r="H159" s="220">
        <v>92.775000000000006</v>
      </c>
      <c r="I159" s="221"/>
      <c r="J159" s="222">
        <f>ROUND(I159*H159,2)</f>
        <v>0</v>
      </c>
      <c r="K159" s="218" t="s">
        <v>137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138</v>
      </c>
      <c r="AT159" s="227" t="s">
        <v>133</v>
      </c>
      <c r="AU159" s="227" t="s">
        <v>89</v>
      </c>
      <c r="AY159" s="15" t="s">
        <v>131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138</v>
      </c>
      <c r="BM159" s="227" t="s">
        <v>195</v>
      </c>
    </row>
    <row r="160" s="2" customFormat="1">
      <c r="A160" s="36"/>
      <c r="B160" s="37"/>
      <c r="C160" s="38"/>
      <c r="D160" s="229" t="s">
        <v>140</v>
      </c>
      <c r="E160" s="38"/>
      <c r="F160" s="230" t="s">
        <v>196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140</v>
      </c>
      <c r="AU160" s="15" t="s">
        <v>89</v>
      </c>
    </row>
    <row r="161" s="13" customFormat="1">
      <c r="A161" s="13"/>
      <c r="B161" s="234"/>
      <c r="C161" s="235"/>
      <c r="D161" s="229" t="s">
        <v>142</v>
      </c>
      <c r="E161" s="236" t="s">
        <v>1</v>
      </c>
      <c r="F161" s="237" t="s">
        <v>197</v>
      </c>
      <c r="G161" s="235"/>
      <c r="H161" s="238">
        <v>92.775000000000006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142</v>
      </c>
      <c r="AU161" s="244" t="s">
        <v>89</v>
      </c>
      <c r="AV161" s="13" t="s">
        <v>89</v>
      </c>
      <c r="AW161" s="13" t="s">
        <v>36</v>
      </c>
      <c r="AX161" s="13" t="s">
        <v>87</v>
      </c>
      <c r="AY161" s="244" t="s">
        <v>131</v>
      </c>
    </row>
    <row r="162" s="2" customFormat="1" ht="24.15" customHeight="1">
      <c r="A162" s="36"/>
      <c r="B162" s="37"/>
      <c r="C162" s="216" t="s">
        <v>198</v>
      </c>
      <c r="D162" s="216" t="s">
        <v>133</v>
      </c>
      <c r="E162" s="217" t="s">
        <v>199</v>
      </c>
      <c r="F162" s="218" t="s">
        <v>200</v>
      </c>
      <c r="G162" s="219" t="s">
        <v>171</v>
      </c>
      <c r="H162" s="220">
        <v>1092.7460000000001</v>
      </c>
      <c r="I162" s="221"/>
      <c r="J162" s="222">
        <f>ROUND(I162*H162,2)</f>
        <v>0</v>
      </c>
      <c r="K162" s="218" t="s">
        <v>172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138</v>
      </c>
      <c r="AT162" s="227" t="s">
        <v>133</v>
      </c>
      <c r="AU162" s="227" t="s">
        <v>89</v>
      </c>
      <c r="AY162" s="15" t="s">
        <v>131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138</v>
      </c>
      <c r="BM162" s="227" t="s">
        <v>201</v>
      </c>
    </row>
    <row r="163" s="2" customFormat="1">
      <c r="A163" s="36"/>
      <c r="B163" s="37"/>
      <c r="C163" s="38"/>
      <c r="D163" s="229" t="s">
        <v>140</v>
      </c>
      <c r="E163" s="38"/>
      <c r="F163" s="230" t="s">
        <v>202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140</v>
      </c>
      <c r="AU163" s="15" t="s">
        <v>89</v>
      </c>
    </row>
    <row r="164" s="2" customFormat="1">
      <c r="A164" s="36"/>
      <c r="B164" s="37"/>
      <c r="C164" s="38"/>
      <c r="D164" s="229" t="s">
        <v>175</v>
      </c>
      <c r="E164" s="38"/>
      <c r="F164" s="245" t="s">
        <v>203</v>
      </c>
      <c r="G164" s="38"/>
      <c r="H164" s="38"/>
      <c r="I164" s="231"/>
      <c r="J164" s="38"/>
      <c r="K164" s="38"/>
      <c r="L164" s="42"/>
      <c r="M164" s="232"/>
      <c r="N164" s="233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175</v>
      </c>
      <c r="AU164" s="15" t="s">
        <v>89</v>
      </c>
    </row>
    <row r="165" s="13" customFormat="1">
      <c r="A165" s="13"/>
      <c r="B165" s="234"/>
      <c r="C165" s="235"/>
      <c r="D165" s="229" t="s">
        <v>142</v>
      </c>
      <c r="E165" s="236" t="s">
        <v>1</v>
      </c>
      <c r="F165" s="237" t="s">
        <v>204</v>
      </c>
      <c r="G165" s="235"/>
      <c r="H165" s="238">
        <v>1092.7460000000001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142</v>
      </c>
      <c r="AU165" s="244" t="s">
        <v>89</v>
      </c>
      <c r="AV165" s="13" t="s">
        <v>89</v>
      </c>
      <c r="AW165" s="13" t="s">
        <v>36</v>
      </c>
      <c r="AX165" s="13" t="s">
        <v>87</v>
      </c>
      <c r="AY165" s="244" t="s">
        <v>131</v>
      </c>
    </row>
    <row r="166" s="2" customFormat="1" ht="24.15" customHeight="1">
      <c r="A166" s="36"/>
      <c r="B166" s="37"/>
      <c r="C166" s="216" t="s">
        <v>205</v>
      </c>
      <c r="D166" s="216" t="s">
        <v>133</v>
      </c>
      <c r="E166" s="217" t="s">
        <v>206</v>
      </c>
      <c r="F166" s="218" t="s">
        <v>207</v>
      </c>
      <c r="G166" s="219" t="s">
        <v>171</v>
      </c>
      <c r="H166" s="220">
        <v>1432.854</v>
      </c>
      <c r="I166" s="221"/>
      <c r="J166" s="222">
        <f>ROUND(I166*H166,2)</f>
        <v>0</v>
      </c>
      <c r="K166" s="218" t="s">
        <v>137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138</v>
      </c>
      <c r="AT166" s="227" t="s">
        <v>133</v>
      </c>
      <c r="AU166" s="227" t="s">
        <v>89</v>
      </c>
      <c r="AY166" s="15" t="s">
        <v>131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138</v>
      </c>
      <c r="BM166" s="227" t="s">
        <v>208</v>
      </c>
    </row>
    <row r="167" s="2" customFormat="1">
      <c r="A167" s="36"/>
      <c r="B167" s="37"/>
      <c r="C167" s="38"/>
      <c r="D167" s="229" t="s">
        <v>140</v>
      </c>
      <c r="E167" s="38"/>
      <c r="F167" s="230" t="s">
        <v>209</v>
      </c>
      <c r="G167" s="38"/>
      <c r="H167" s="38"/>
      <c r="I167" s="231"/>
      <c r="J167" s="38"/>
      <c r="K167" s="38"/>
      <c r="L167" s="42"/>
      <c r="M167" s="232"/>
      <c r="N167" s="233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140</v>
      </c>
      <c r="AU167" s="15" t="s">
        <v>89</v>
      </c>
    </row>
    <row r="168" s="13" customFormat="1">
      <c r="A168" s="13"/>
      <c r="B168" s="234"/>
      <c r="C168" s="235"/>
      <c r="D168" s="229" t="s">
        <v>142</v>
      </c>
      <c r="E168" s="236" t="s">
        <v>1</v>
      </c>
      <c r="F168" s="237" t="s">
        <v>210</v>
      </c>
      <c r="G168" s="235"/>
      <c r="H168" s="238">
        <v>1432.854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142</v>
      </c>
      <c r="AU168" s="244" t="s">
        <v>89</v>
      </c>
      <c r="AV168" s="13" t="s">
        <v>89</v>
      </c>
      <c r="AW168" s="13" t="s">
        <v>36</v>
      </c>
      <c r="AX168" s="13" t="s">
        <v>87</v>
      </c>
      <c r="AY168" s="244" t="s">
        <v>131</v>
      </c>
    </row>
    <row r="169" s="2" customFormat="1" ht="24.15" customHeight="1">
      <c r="A169" s="36"/>
      <c r="B169" s="37"/>
      <c r="C169" s="216" t="s">
        <v>211</v>
      </c>
      <c r="D169" s="216" t="s">
        <v>133</v>
      </c>
      <c r="E169" s="217" t="s">
        <v>206</v>
      </c>
      <c r="F169" s="218" t="s">
        <v>207</v>
      </c>
      <c r="G169" s="219" t="s">
        <v>171</v>
      </c>
      <c r="H169" s="220">
        <v>1964.471</v>
      </c>
      <c r="I169" s="221"/>
      <c r="J169" s="222">
        <f>ROUND(I169*H169,2)</f>
        <v>0</v>
      </c>
      <c r="K169" s="218" t="s">
        <v>137</v>
      </c>
      <c r="L169" s="42"/>
      <c r="M169" s="223" t="s">
        <v>1</v>
      </c>
      <c r="N169" s="224" t="s">
        <v>44</v>
      </c>
      <c r="O169" s="89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7" t="s">
        <v>138</v>
      </c>
      <c r="AT169" s="227" t="s">
        <v>133</v>
      </c>
      <c r="AU169" s="227" t="s">
        <v>89</v>
      </c>
      <c r="AY169" s="15" t="s">
        <v>131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5" t="s">
        <v>87</v>
      </c>
      <c r="BK169" s="228">
        <f>ROUND(I169*H169,2)</f>
        <v>0</v>
      </c>
      <c r="BL169" s="15" t="s">
        <v>138</v>
      </c>
      <c r="BM169" s="227" t="s">
        <v>212</v>
      </c>
    </row>
    <row r="170" s="2" customFormat="1">
      <c r="A170" s="36"/>
      <c r="B170" s="37"/>
      <c r="C170" s="38"/>
      <c r="D170" s="229" t="s">
        <v>140</v>
      </c>
      <c r="E170" s="38"/>
      <c r="F170" s="230" t="s">
        <v>209</v>
      </c>
      <c r="G170" s="38"/>
      <c r="H170" s="38"/>
      <c r="I170" s="231"/>
      <c r="J170" s="38"/>
      <c r="K170" s="38"/>
      <c r="L170" s="42"/>
      <c r="M170" s="232"/>
      <c r="N170" s="233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140</v>
      </c>
      <c r="AU170" s="15" t="s">
        <v>89</v>
      </c>
    </row>
    <row r="171" s="2" customFormat="1">
      <c r="A171" s="36"/>
      <c r="B171" s="37"/>
      <c r="C171" s="38"/>
      <c r="D171" s="229" t="s">
        <v>175</v>
      </c>
      <c r="E171" s="38"/>
      <c r="F171" s="245" t="s">
        <v>213</v>
      </c>
      <c r="G171" s="38"/>
      <c r="H171" s="38"/>
      <c r="I171" s="231"/>
      <c r="J171" s="38"/>
      <c r="K171" s="38"/>
      <c r="L171" s="42"/>
      <c r="M171" s="232"/>
      <c r="N171" s="23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175</v>
      </c>
      <c r="AU171" s="15" t="s">
        <v>89</v>
      </c>
    </row>
    <row r="172" s="2" customFormat="1" ht="24.15" customHeight="1">
      <c r="A172" s="36"/>
      <c r="B172" s="37"/>
      <c r="C172" s="216" t="s">
        <v>8</v>
      </c>
      <c r="D172" s="216" t="s">
        <v>133</v>
      </c>
      <c r="E172" s="217" t="s">
        <v>214</v>
      </c>
      <c r="F172" s="218" t="s">
        <v>215</v>
      </c>
      <c r="G172" s="219" t="s">
        <v>171</v>
      </c>
      <c r="H172" s="220">
        <v>451.37299999999999</v>
      </c>
      <c r="I172" s="221"/>
      <c r="J172" s="222">
        <f>ROUND(I172*H172,2)</f>
        <v>0</v>
      </c>
      <c r="K172" s="218" t="s">
        <v>172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138</v>
      </c>
      <c r="AT172" s="227" t="s">
        <v>133</v>
      </c>
      <c r="AU172" s="227" t="s">
        <v>89</v>
      </c>
      <c r="AY172" s="15" t="s">
        <v>131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138</v>
      </c>
      <c r="BM172" s="227" t="s">
        <v>216</v>
      </c>
    </row>
    <row r="173" s="2" customFormat="1">
      <c r="A173" s="36"/>
      <c r="B173" s="37"/>
      <c r="C173" s="38"/>
      <c r="D173" s="229" t="s">
        <v>140</v>
      </c>
      <c r="E173" s="38"/>
      <c r="F173" s="230" t="s">
        <v>215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140</v>
      </c>
      <c r="AU173" s="15" t="s">
        <v>89</v>
      </c>
    </row>
    <row r="174" s="2" customFormat="1">
      <c r="A174" s="36"/>
      <c r="B174" s="37"/>
      <c r="C174" s="38"/>
      <c r="D174" s="229" t="s">
        <v>175</v>
      </c>
      <c r="E174" s="38"/>
      <c r="F174" s="245" t="s">
        <v>217</v>
      </c>
      <c r="G174" s="38"/>
      <c r="H174" s="38"/>
      <c r="I174" s="231"/>
      <c r="J174" s="38"/>
      <c r="K174" s="38"/>
      <c r="L174" s="42"/>
      <c r="M174" s="232"/>
      <c r="N174" s="233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175</v>
      </c>
      <c r="AU174" s="15" t="s">
        <v>89</v>
      </c>
    </row>
    <row r="175" s="2" customFormat="1" ht="24.15" customHeight="1">
      <c r="A175" s="36"/>
      <c r="B175" s="37"/>
      <c r="C175" s="216" t="s">
        <v>218</v>
      </c>
      <c r="D175" s="216" t="s">
        <v>133</v>
      </c>
      <c r="E175" s="217" t="s">
        <v>219</v>
      </c>
      <c r="F175" s="218" t="s">
        <v>220</v>
      </c>
      <c r="G175" s="219" t="s">
        <v>171</v>
      </c>
      <c r="H175" s="220">
        <v>451.37299999999999</v>
      </c>
      <c r="I175" s="221"/>
      <c r="J175" s="222">
        <f>ROUND(I175*H175,2)</f>
        <v>0</v>
      </c>
      <c r="K175" s="218" t="s">
        <v>137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138</v>
      </c>
      <c r="AT175" s="227" t="s">
        <v>133</v>
      </c>
      <c r="AU175" s="227" t="s">
        <v>89</v>
      </c>
      <c r="AY175" s="15" t="s">
        <v>131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138</v>
      </c>
      <c r="BM175" s="227" t="s">
        <v>221</v>
      </c>
    </row>
    <row r="176" s="2" customFormat="1">
      <c r="A176" s="36"/>
      <c r="B176" s="37"/>
      <c r="C176" s="38"/>
      <c r="D176" s="229" t="s">
        <v>140</v>
      </c>
      <c r="E176" s="38"/>
      <c r="F176" s="230" t="s">
        <v>222</v>
      </c>
      <c r="G176" s="38"/>
      <c r="H176" s="38"/>
      <c r="I176" s="231"/>
      <c r="J176" s="38"/>
      <c r="K176" s="38"/>
      <c r="L176" s="42"/>
      <c r="M176" s="232"/>
      <c r="N176" s="233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140</v>
      </c>
      <c r="AU176" s="15" t="s">
        <v>89</v>
      </c>
    </row>
    <row r="177" s="2" customFormat="1" ht="14.4" customHeight="1">
      <c r="A177" s="36"/>
      <c r="B177" s="37"/>
      <c r="C177" s="216" t="s">
        <v>223</v>
      </c>
      <c r="D177" s="216" t="s">
        <v>133</v>
      </c>
      <c r="E177" s="217" t="s">
        <v>224</v>
      </c>
      <c r="F177" s="218" t="s">
        <v>225</v>
      </c>
      <c r="G177" s="219" t="s">
        <v>171</v>
      </c>
      <c r="H177" s="220">
        <v>1884.2270000000001</v>
      </c>
      <c r="I177" s="221"/>
      <c r="J177" s="222">
        <f>ROUND(I177*H177,2)</f>
        <v>0</v>
      </c>
      <c r="K177" s="218" t="s">
        <v>172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138</v>
      </c>
      <c r="AT177" s="227" t="s">
        <v>133</v>
      </c>
      <c r="AU177" s="227" t="s">
        <v>89</v>
      </c>
      <c r="AY177" s="15" t="s">
        <v>131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138</v>
      </c>
      <c r="BM177" s="227" t="s">
        <v>226</v>
      </c>
    </row>
    <row r="178" s="2" customFormat="1">
      <c r="A178" s="36"/>
      <c r="B178" s="37"/>
      <c r="C178" s="38"/>
      <c r="D178" s="229" t="s">
        <v>140</v>
      </c>
      <c r="E178" s="38"/>
      <c r="F178" s="230" t="s">
        <v>225</v>
      </c>
      <c r="G178" s="38"/>
      <c r="H178" s="38"/>
      <c r="I178" s="231"/>
      <c r="J178" s="38"/>
      <c r="K178" s="38"/>
      <c r="L178" s="42"/>
      <c r="M178" s="232"/>
      <c r="N178" s="233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140</v>
      </c>
      <c r="AU178" s="15" t="s">
        <v>89</v>
      </c>
    </row>
    <row r="179" s="13" customFormat="1">
      <c r="A179" s="13"/>
      <c r="B179" s="234"/>
      <c r="C179" s="235"/>
      <c r="D179" s="229" t="s">
        <v>142</v>
      </c>
      <c r="E179" s="236" t="s">
        <v>1</v>
      </c>
      <c r="F179" s="237" t="s">
        <v>227</v>
      </c>
      <c r="G179" s="235"/>
      <c r="H179" s="238">
        <v>1884.2270000000001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142</v>
      </c>
      <c r="AU179" s="244" t="s">
        <v>89</v>
      </c>
      <c r="AV179" s="13" t="s">
        <v>89</v>
      </c>
      <c r="AW179" s="13" t="s">
        <v>36</v>
      </c>
      <c r="AX179" s="13" t="s">
        <v>87</v>
      </c>
      <c r="AY179" s="244" t="s">
        <v>131</v>
      </c>
    </row>
    <row r="180" s="2" customFormat="1" ht="14.4" customHeight="1">
      <c r="A180" s="36"/>
      <c r="B180" s="37"/>
      <c r="C180" s="216" t="s">
        <v>228</v>
      </c>
      <c r="D180" s="216" t="s">
        <v>133</v>
      </c>
      <c r="E180" s="217" t="s">
        <v>224</v>
      </c>
      <c r="F180" s="218" t="s">
        <v>225</v>
      </c>
      <c r="G180" s="219" t="s">
        <v>171</v>
      </c>
      <c r="H180" s="220">
        <v>1964.471</v>
      </c>
      <c r="I180" s="221"/>
      <c r="J180" s="222">
        <f>ROUND(I180*H180,2)</f>
        <v>0</v>
      </c>
      <c r="K180" s="218" t="s">
        <v>172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138</v>
      </c>
      <c r="AT180" s="227" t="s">
        <v>133</v>
      </c>
      <c r="AU180" s="227" t="s">
        <v>89</v>
      </c>
      <c r="AY180" s="15" t="s">
        <v>131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138</v>
      </c>
      <c r="BM180" s="227" t="s">
        <v>229</v>
      </c>
    </row>
    <row r="181" s="2" customFormat="1">
      <c r="A181" s="36"/>
      <c r="B181" s="37"/>
      <c r="C181" s="38"/>
      <c r="D181" s="229" t="s">
        <v>140</v>
      </c>
      <c r="E181" s="38"/>
      <c r="F181" s="230" t="s">
        <v>225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89</v>
      </c>
    </row>
    <row r="182" s="2" customFormat="1">
      <c r="A182" s="36"/>
      <c r="B182" s="37"/>
      <c r="C182" s="38"/>
      <c r="D182" s="229" t="s">
        <v>175</v>
      </c>
      <c r="E182" s="38"/>
      <c r="F182" s="245" t="s">
        <v>213</v>
      </c>
      <c r="G182" s="38"/>
      <c r="H182" s="38"/>
      <c r="I182" s="231"/>
      <c r="J182" s="38"/>
      <c r="K182" s="38"/>
      <c r="L182" s="42"/>
      <c r="M182" s="232"/>
      <c r="N182" s="233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175</v>
      </c>
      <c r="AU182" s="15" t="s">
        <v>89</v>
      </c>
    </row>
    <row r="183" s="2" customFormat="1" ht="24.15" customHeight="1">
      <c r="A183" s="36"/>
      <c r="B183" s="37"/>
      <c r="C183" s="216" t="s">
        <v>230</v>
      </c>
      <c r="D183" s="216" t="s">
        <v>133</v>
      </c>
      <c r="E183" s="217" t="s">
        <v>231</v>
      </c>
      <c r="F183" s="218" t="s">
        <v>232</v>
      </c>
      <c r="G183" s="219" t="s">
        <v>171</v>
      </c>
      <c r="H183" s="220">
        <v>1277.733</v>
      </c>
      <c r="I183" s="221"/>
      <c r="J183" s="222">
        <f>ROUND(I183*H183,2)</f>
        <v>0</v>
      </c>
      <c r="K183" s="218" t="s">
        <v>137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138</v>
      </c>
      <c r="AT183" s="227" t="s">
        <v>133</v>
      </c>
      <c r="AU183" s="227" t="s">
        <v>89</v>
      </c>
      <c r="AY183" s="15" t="s">
        <v>131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138</v>
      </c>
      <c r="BM183" s="227" t="s">
        <v>233</v>
      </c>
    </row>
    <row r="184" s="2" customFormat="1">
      <c r="A184" s="36"/>
      <c r="B184" s="37"/>
      <c r="C184" s="38"/>
      <c r="D184" s="229" t="s">
        <v>140</v>
      </c>
      <c r="E184" s="38"/>
      <c r="F184" s="230" t="s">
        <v>234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140</v>
      </c>
      <c r="AU184" s="15" t="s">
        <v>89</v>
      </c>
    </row>
    <row r="185" s="13" customFormat="1">
      <c r="A185" s="13"/>
      <c r="B185" s="234"/>
      <c r="C185" s="235"/>
      <c r="D185" s="229" t="s">
        <v>142</v>
      </c>
      <c r="E185" s="236" t="s">
        <v>1</v>
      </c>
      <c r="F185" s="237" t="s">
        <v>235</v>
      </c>
      <c r="G185" s="235"/>
      <c r="H185" s="238">
        <v>1277.733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142</v>
      </c>
      <c r="AU185" s="244" t="s">
        <v>89</v>
      </c>
      <c r="AV185" s="13" t="s">
        <v>89</v>
      </c>
      <c r="AW185" s="13" t="s">
        <v>36</v>
      </c>
      <c r="AX185" s="13" t="s">
        <v>87</v>
      </c>
      <c r="AY185" s="244" t="s">
        <v>131</v>
      </c>
    </row>
    <row r="186" s="2" customFormat="1" ht="24.15" customHeight="1">
      <c r="A186" s="36"/>
      <c r="B186" s="37"/>
      <c r="C186" s="216" t="s">
        <v>236</v>
      </c>
      <c r="D186" s="216" t="s">
        <v>133</v>
      </c>
      <c r="E186" s="217" t="s">
        <v>237</v>
      </c>
      <c r="F186" s="218" t="s">
        <v>238</v>
      </c>
      <c r="G186" s="219" t="s">
        <v>136</v>
      </c>
      <c r="H186" s="220">
        <v>723.40999999999997</v>
      </c>
      <c r="I186" s="221"/>
      <c r="J186" s="222">
        <f>ROUND(I186*H186,2)</f>
        <v>0</v>
      </c>
      <c r="K186" s="218" t="s">
        <v>137</v>
      </c>
      <c r="L186" s="42"/>
      <c r="M186" s="223" t="s">
        <v>1</v>
      </c>
      <c r="N186" s="224" t="s">
        <v>44</v>
      </c>
      <c r="O186" s="89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138</v>
      </c>
      <c r="AT186" s="227" t="s">
        <v>133</v>
      </c>
      <c r="AU186" s="227" t="s">
        <v>89</v>
      </c>
      <c r="AY186" s="15" t="s">
        <v>131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138</v>
      </c>
      <c r="BM186" s="227" t="s">
        <v>239</v>
      </c>
    </row>
    <row r="187" s="2" customFormat="1">
      <c r="A187" s="36"/>
      <c r="B187" s="37"/>
      <c r="C187" s="38"/>
      <c r="D187" s="229" t="s">
        <v>140</v>
      </c>
      <c r="E187" s="38"/>
      <c r="F187" s="230" t="s">
        <v>240</v>
      </c>
      <c r="G187" s="38"/>
      <c r="H187" s="38"/>
      <c r="I187" s="231"/>
      <c r="J187" s="38"/>
      <c r="K187" s="38"/>
      <c r="L187" s="42"/>
      <c r="M187" s="232"/>
      <c r="N187" s="233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140</v>
      </c>
      <c r="AU187" s="15" t="s">
        <v>89</v>
      </c>
    </row>
    <row r="188" s="13" customFormat="1">
      <c r="A188" s="13"/>
      <c r="B188" s="234"/>
      <c r="C188" s="235"/>
      <c r="D188" s="229" t="s">
        <v>142</v>
      </c>
      <c r="E188" s="236" t="s">
        <v>1</v>
      </c>
      <c r="F188" s="237" t="s">
        <v>241</v>
      </c>
      <c r="G188" s="235"/>
      <c r="H188" s="238">
        <v>723.40999999999997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142</v>
      </c>
      <c r="AU188" s="244" t="s">
        <v>89</v>
      </c>
      <c r="AV188" s="13" t="s">
        <v>89</v>
      </c>
      <c r="AW188" s="13" t="s">
        <v>36</v>
      </c>
      <c r="AX188" s="13" t="s">
        <v>87</v>
      </c>
      <c r="AY188" s="244" t="s">
        <v>131</v>
      </c>
    </row>
    <row r="189" s="2" customFormat="1" ht="14.4" customHeight="1">
      <c r="A189" s="36"/>
      <c r="B189" s="37"/>
      <c r="C189" s="246" t="s">
        <v>7</v>
      </c>
      <c r="D189" s="246" t="s">
        <v>242</v>
      </c>
      <c r="E189" s="247" t="s">
        <v>243</v>
      </c>
      <c r="F189" s="248" t="s">
        <v>244</v>
      </c>
      <c r="G189" s="249" t="s">
        <v>245</v>
      </c>
      <c r="H189" s="250">
        <v>36.170999999999999</v>
      </c>
      <c r="I189" s="251"/>
      <c r="J189" s="252">
        <f>ROUND(I189*H189,2)</f>
        <v>0</v>
      </c>
      <c r="K189" s="248" t="s">
        <v>137</v>
      </c>
      <c r="L189" s="253"/>
      <c r="M189" s="254" t="s">
        <v>1</v>
      </c>
      <c r="N189" s="255" t="s">
        <v>44</v>
      </c>
      <c r="O189" s="89"/>
      <c r="P189" s="225">
        <f>O189*H189</f>
        <v>0</v>
      </c>
      <c r="Q189" s="225">
        <v>0.001</v>
      </c>
      <c r="R189" s="225">
        <f>Q189*H189</f>
        <v>0.036171000000000002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177</v>
      </c>
      <c r="AT189" s="227" t="s">
        <v>242</v>
      </c>
      <c r="AU189" s="227" t="s">
        <v>89</v>
      </c>
      <c r="AY189" s="15" t="s">
        <v>131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138</v>
      </c>
      <c r="BM189" s="227" t="s">
        <v>246</v>
      </c>
    </row>
    <row r="190" s="2" customFormat="1">
      <c r="A190" s="36"/>
      <c r="B190" s="37"/>
      <c r="C190" s="38"/>
      <c r="D190" s="229" t="s">
        <v>140</v>
      </c>
      <c r="E190" s="38"/>
      <c r="F190" s="230" t="s">
        <v>244</v>
      </c>
      <c r="G190" s="38"/>
      <c r="H190" s="38"/>
      <c r="I190" s="231"/>
      <c r="J190" s="38"/>
      <c r="K190" s="38"/>
      <c r="L190" s="42"/>
      <c r="M190" s="232"/>
      <c r="N190" s="233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140</v>
      </c>
      <c r="AU190" s="15" t="s">
        <v>89</v>
      </c>
    </row>
    <row r="191" s="13" customFormat="1">
      <c r="A191" s="13"/>
      <c r="B191" s="234"/>
      <c r="C191" s="235"/>
      <c r="D191" s="229" t="s">
        <v>142</v>
      </c>
      <c r="E191" s="236" t="s">
        <v>1</v>
      </c>
      <c r="F191" s="237" t="s">
        <v>247</v>
      </c>
      <c r="G191" s="235"/>
      <c r="H191" s="238">
        <v>36.170999999999999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142</v>
      </c>
      <c r="AU191" s="244" t="s">
        <v>89</v>
      </c>
      <c r="AV191" s="13" t="s">
        <v>89</v>
      </c>
      <c r="AW191" s="13" t="s">
        <v>36</v>
      </c>
      <c r="AX191" s="13" t="s">
        <v>87</v>
      </c>
      <c r="AY191" s="244" t="s">
        <v>131</v>
      </c>
    </row>
    <row r="192" s="2" customFormat="1" ht="14.4" customHeight="1">
      <c r="A192" s="36"/>
      <c r="B192" s="37"/>
      <c r="C192" s="246" t="s">
        <v>248</v>
      </c>
      <c r="D192" s="246" t="s">
        <v>242</v>
      </c>
      <c r="E192" s="247" t="s">
        <v>249</v>
      </c>
      <c r="F192" s="248" t="s">
        <v>250</v>
      </c>
      <c r="G192" s="249" t="s">
        <v>245</v>
      </c>
      <c r="H192" s="250">
        <v>144.68199999999999</v>
      </c>
      <c r="I192" s="251"/>
      <c r="J192" s="252">
        <f>ROUND(I192*H192,2)</f>
        <v>0</v>
      </c>
      <c r="K192" s="248" t="s">
        <v>1</v>
      </c>
      <c r="L192" s="253"/>
      <c r="M192" s="254" t="s">
        <v>1</v>
      </c>
      <c r="N192" s="255" t="s">
        <v>44</v>
      </c>
      <c r="O192" s="89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7" t="s">
        <v>177</v>
      </c>
      <c r="AT192" s="227" t="s">
        <v>242</v>
      </c>
      <c r="AU192" s="227" t="s">
        <v>89</v>
      </c>
      <c r="AY192" s="15" t="s">
        <v>131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5" t="s">
        <v>87</v>
      </c>
      <c r="BK192" s="228">
        <f>ROUND(I192*H192,2)</f>
        <v>0</v>
      </c>
      <c r="BL192" s="15" t="s">
        <v>138</v>
      </c>
      <c r="BM192" s="227" t="s">
        <v>251</v>
      </c>
    </row>
    <row r="193" s="2" customFormat="1">
      <c r="A193" s="36"/>
      <c r="B193" s="37"/>
      <c r="C193" s="38"/>
      <c r="D193" s="229" t="s">
        <v>140</v>
      </c>
      <c r="E193" s="38"/>
      <c r="F193" s="230" t="s">
        <v>250</v>
      </c>
      <c r="G193" s="38"/>
      <c r="H193" s="38"/>
      <c r="I193" s="231"/>
      <c r="J193" s="38"/>
      <c r="K193" s="38"/>
      <c r="L193" s="42"/>
      <c r="M193" s="232"/>
      <c r="N193" s="233"/>
      <c r="O193" s="89"/>
      <c r="P193" s="89"/>
      <c r="Q193" s="89"/>
      <c r="R193" s="89"/>
      <c r="S193" s="89"/>
      <c r="T193" s="90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140</v>
      </c>
      <c r="AU193" s="15" t="s">
        <v>89</v>
      </c>
    </row>
    <row r="194" s="13" customFormat="1">
      <c r="A194" s="13"/>
      <c r="B194" s="234"/>
      <c r="C194" s="235"/>
      <c r="D194" s="229" t="s">
        <v>142</v>
      </c>
      <c r="E194" s="236" t="s">
        <v>1</v>
      </c>
      <c r="F194" s="237" t="s">
        <v>252</v>
      </c>
      <c r="G194" s="235"/>
      <c r="H194" s="238">
        <v>144.68199999999999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142</v>
      </c>
      <c r="AU194" s="244" t="s">
        <v>89</v>
      </c>
      <c r="AV194" s="13" t="s">
        <v>89</v>
      </c>
      <c r="AW194" s="13" t="s">
        <v>36</v>
      </c>
      <c r="AX194" s="13" t="s">
        <v>87</v>
      </c>
      <c r="AY194" s="244" t="s">
        <v>131</v>
      </c>
    </row>
    <row r="195" s="2" customFormat="1" ht="24.15" customHeight="1">
      <c r="A195" s="36"/>
      <c r="B195" s="37"/>
      <c r="C195" s="216" t="s">
        <v>253</v>
      </c>
      <c r="D195" s="216" t="s">
        <v>133</v>
      </c>
      <c r="E195" s="217" t="s">
        <v>254</v>
      </c>
      <c r="F195" s="218" t="s">
        <v>255</v>
      </c>
      <c r="G195" s="219" t="s">
        <v>136</v>
      </c>
      <c r="H195" s="220">
        <v>8518.2170000000006</v>
      </c>
      <c r="I195" s="221"/>
      <c r="J195" s="222">
        <f>ROUND(I195*H195,2)</f>
        <v>0</v>
      </c>
      <c r="K195" s="218" t="s">
        <v>137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138</v>
      </c>
      <c r="AT195" s="227" t="s">
        <v>133</v>
      </c>
      <c r="AU195" s="227" t="s">
        <v>89</v>
      </c>
      <c r="AY195" s="15" t="s">
        <v>131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138</v>
      </c>
      <c r="BM195" s="227" t="s">
        <v>256</v>
      </c>
    </row>
    <row r="196" s="2" customFormat="1">
      <c r="A196" s="36"/>
      <c r="B196" s="37"/>
      <c r="C196" s="38"/>
      <c r="D196" s="229" t="s">
        <v>140</v>
      </c>
      <c r="E196" s="38"/>
      <c r="F196" s="230" t="s">
        <v>257</v>
      </c>
      <c r="G196" s="38"/>
      <c r="H196" s="38"/>
      <c r="I196" s="231"/>
      <c r="J196" s="38"/>
      <c r="K196" s="38"/>
      <c r="L196" s="42"/>
      <c r="M196" s="232"/>
      <c r="N196" s="233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140</v>
      </c>
      <c r="AU196" s="15" t="s">
        <v>89</v>
      </c>
    </row>
    <row r="197" s="13" customFormat="1">
      <c r="A197" s="13"/>
      <c r="B197" s="234"/>
      <c r="C197" s="235"/>
      <c r="D197" s="229" t="s">
        <v>142</v>
      </c>
      <c r="E197" s="236" t="s">
        <v>1</v>
      </c>
      <c r="F197" s="237" t="s">
        <v>258</v>
      </c>
      <c r="G197" s="235"/>
      <c r="H197" s="238">
        <v>8518.2170000000006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142</v>
      </c>
      <c r="AU197" s="244" t="s">
        <v>89</v>
      </c>
      <c r="AV197" s="13" t="s">
        <v>89</v>
      </c>
      <c r="AW197" s="13" t="s">
        <v>36</v>
      </c>
      <c r="AX197" s="13" t="s">
        <v>87</v>
      </c>
      <c r="AY197" s="244" t="s">
        <v>131</v>
      </c>
    </row>
    <row r="198" s="2" customFormat="1" ht="24.15" customHeight="1">
      <c r="A198" s="36"/>
      <c r="B198" s="37"/>
      <c r="C198" s="216" t="s">
        <v>259</v>
      </c>
      <c r="D198" s="216" t="s">
        <v>133</v>
      </c>
      <c r="E198" s="217" t="s">
        <v>260</v>
      </c>
      <c r="F198" s="218" t="s">
        <v>261</v>
      </c>
      <c r="G198" s="219" t="s">
        <v>136</v>
      </c>
      <c r="H198" s="220">
        <v>418.20999999999998</v>
      </c>
      <c r="I198" s="221"/>
      <c r="J198" s="222">
        <f>ROUND(I198*H198,2)</f>
        <v>0</v>
      </c>
      <c r="K198" s="218" t="s">
        <v>137</v>
      </c>
      <c r="L198" s="42"/>
      <c r="M198" s="223" t="s">
        <v>1</v>
      </c>
      <c r="N198" s="224" t="s">
        <v>44</v>
      </c>
      <c r="O198" s="89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7" t="s">
        <v>138</v>
      </c>
      <c r="AT198" s="227" t="s">
        <v>133</v>
      </c>
      <c r="AU198" s="227" t="s">
        <v>89</v>
      </c>
      <c r="AY198" s="15" t="s">
        <v>131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5" t="s">
        <v>87</v>
      </c>
      <c r="BK198" s="228">
        <f>ROUND(I198*H198,2)</f>
        <v>0</v>
      </c>
      <c r="BL198" s="15" t="s">
        <v>138</v>
      </c>
      <c r="BM198" s="227" t="s">
        <v>262</v>
      </c>
    </row>
    <row r="199" s="2" customFormat="1">
      <c r="A199" s="36"/>
      <c r="B199" s="37"/>
      <c r="C199" s="38"/>
      <c r="D199" s="229" t="s">
        <v>140</v>
      </c>
      <c r="E199" s="38"/>
      <c r="F199" s="230" t="s">
        <v>263</v>
      </c>
      <c r="G199" s="38"/>
      <c r="H199" s="38"/>
      <c r="I199" s="231"/>
      <c r="J199" s="38"/>
      <c r="K199" s="38"/>
      <c r="L199" s="42"/>
      <c r="M199" s="232"/>
      <c r="N199" s="233"/>
      <c r="O199" s="89"/>
      <c r="P199" s="89"/>
      <c r="Q199" s="89"/>
      <c r="R199" s="89"/>
      <c r="S199" s="89"/>
      <c r="T199" s="90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140</v>
      </c>
      <c r="AU199" s="15" t="s">
        <v>89</v>
      </c>
    </row>
    <row r="200" s="2" customFormat="1" ht="14.4" customHeight="1">
      <c r="A200" s="36"/>
      <c r="B200" s="37"/>
      <c r="C200" s="216" t="s">
        <v>264</v>
      </c>
      <c r="D200" s="216" t="s">
        <v>133</v>
      </c>
      <c r="E200" s="217" t="s">
        <v>265</v>
      </c>
      <c r="F200" s="218" t="s">
        <v>266</v>
      </c>
      <c r="G200" s="219" t="s">
        <v>136</v>
      </c>
      <c r="H200" s="220">
        <v>305.19999999999999</v>
      </c>
      <c r="I200" s="221"/>
      <c r="J200" s="222">
        <f>ROUND(I200*H200,2)</f>
        <v>0</v>
      </c>
      <c r="K200" s="218" t="s">
        <v>137</v>
      </c>
      <c r="L200" s="42"/>
      <c r="M200" s="223" t="s">
        <v>1</v>
      </c>
      <c r="N200" s="224" t="s">
        <v>44</v>
      </c>
      <c r="O200" s="89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138</v>
      </c>
      <c r="AT200" s="227" t="s">
        <v>133</v>
      </c>
      <c r="AU200" s="227" t="s">
        <v>89</v>
      </c>
      <c r="AY200" s="15" t="s">
        <v>131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87</v>
      </c>
      <c r="BK200" s="228">
        <f>ROUND(I200*H200,2)</f>
        <v>0</v>
      </c>
      <c r="BL200" s="15" t="s">
        <v>138</v>
      </c>
      <c r="BM200" s="227" t="s">
        <v>267</v>
      </c>
    </row>
    <row r="201" s="2" customFormat="1">
      <c r="A201" s="36"/>
      <c r="B201" s="37"/>
      <c r="C201" s="38"/>
      <c r="D201" s="229" t="s">
        <v>140</v>
      </c>
      <c r="E201" s="38"/>
      <c r="F201" s="230" t="s">
        <v>268</v>
      </c>
      <c r="G201" s="38"/>
      <c r="H201" s="38"/>
      <c r="I201" s="231"/>
      <c r="J201" s="38"/>
      <c r="K201" s="38"/>
      <c r="L201" s="42"/>
      <c r="M201" s="232"/>
      <c r="N201" s="233"/>
      <c r="O201" s="89"/>
      <c r="P201" s="89"/>
      <c r="Q201" s="89"/>
      <c r="R201" s="89"/>
      <c r="S201" s="89"/>
      <c r="T201" s="90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140</v>
      </c>
      <c r="AU201" s="15" t="s">
        <v>89</v>
      </c>
    </row>
    <row r="202" s="12" customFormat="1" ht="22.8" customHeight="1">
      <c r="A202" s="12"/>
      <c r="B202" s="200"/>
      <c r="C202" s="201"/>
      <c r="D202" s="202" t="s">
        <v>78</v>
      </c>
      <c r="E202" s="214" t="s">
        <v>89</v>
      </c>
      <c r="F202" s="214" t="s">
        <v>269</v>
      </c>
      <c r="G202" s="201"/>
      <c r="H202" s="201"/>
      <c r="I202" s="204"/>
      <c r="J202" s="215">
        <f>BK202</f>
        <v>0</v>
      </c>
      <c r="K202" s="201"/>
      <c r="L202" s="206"/>
      <c r="M202" s="207"/>
      <c r="N202" s="208"/>
      <c r="O202" s="208"/>
      <c r="P202" s="209">
        <f>SUM(P203:P219)</f>
        <v>0</v>
      </c>
      <c r="Q202" s="208"/>
      <c r="R202" s="209">
        <f>SUM(R203:R219)</f>
        <v>279.63909000000001</v>
      </c>
      <c r="S202" s="208"/>
      <c r="T202" s="210">
        <f>SUM(T203:T219)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1" t="s">
        <v>87</v>
      </c>
      <c r="AT202" s="212" t="s">
        <v>78</v>
      </c>
      <c r="AU202" s="212" t="s">
        <v>87</v>
      </c>
      <c r="AY202" s="211" t="s">
        <v>131</v>
      </c>
      <c r="BK202" s="213">
        <f>SUM(BK203:BK219)</f>
        <v>0</v>
      </c>
    </row>
    <row r="203" s="2" customFormat="1" ht="24.15" customHeight="1">
      <c r="A203" s="36"/>
      <c r="B203" s="37"/>
      <c r="C203" s="216" t="s">
        <v>270</v>
      </c>
      <c r="D203" s="216" t="s">
        <v>133</v>
      </c>
      <c r="E203" s="217" t="s">
        <v>271</v>
      </c>
      <c r="F203" s="218" t="s">
        <v>272</v>
      </c>
      <c r="G203" s="219" t="s">
        <v>146</v>
      </c>
      <c r="H203" s="220">
        <v>1</v>
      </c>
      <c r="I203" s="221"/>
      <c r="J203" s="222">
        <f>ROUND(I203*H203,2)</f>
        <v>0</v>
      </c>
      <c r="K203" s="218" t="s">
        <v>137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0.15704000000000001</v>
      </c>
      <c r="R203" s="225">
        <f>Q203*H203</f>
        <v>0.15704000000000001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138</v>
      </c>
      <c r="AT203" s="227" t="s">
        <v>133</v>
      </c>
      <c r="AU203" s="227" t="s">
        <v>89</v>
      </c>
      <c r="AY203" s="15" t="s">
        <v>131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138</v>
      </c>
      <c r="BM203" s="227" t="s">
        <v>273</v>
      </c>
    </row>
    <row r="204" s="2" customFormat="1">
      <c r="A204" s="36"/>
      <c r="B204" s="37"/>
      <c r="C204" s="38"/>
      <c r="D204" s="229" t="s">
        <v>140</v>
      </c>
      <c r="E204" s="38"/>
      <c r="F204" s="230" t="s">
        <v>274</v>
      </c>
      <c r="G204" s="38"/>
      <c r="H204" s="38"/>
      <c r="I204" s="231"/>
      <c r="J204" s="38"/>
      <c r="K204" s="38"/>
      <c r="L204" s="42"/>
      <c r="M204" s="232"/>
      <c r="N204" s="233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140</v>
      </c>
      <c r="AU204" s="15" t="s">
        <v>89</v>
      </c>
    </row>
    <row r="205" s="2" customFormat="1" ht="37.8" customHeight="1">
      <c r="A205" s="36"/>
      <c r="B205" s="37"/>
      <c r="C205" s="216" t="s">
        <v>275</v>
      </c>
      <c r="D205" s="216" t="s">
        <v>133</v>
      </c>
      <c r="E205" s="217" t="s">
        <v>276</v>
      </c>
      <c r="F205" s="218" t="s">
        <v>277</v>
      </c>
      <c r="G205" s="219" t="s">
        <v>278</v>
      </c>
      <c r="H205" s="220">
        <v>355</v>
      </c>
      <c r="I205" s="221"/>
      <c r="J205" s="222">
        <f>ROUND(I205*H205,2)</f>
        <v>0</v>
      </c>
      <c r="K205" s="218" t="s">
        <v>137</v>
      </c>
      <c r="L205" s="42"/>
      <c r="M205" s="223" t="s">
        <v>1</v>
      </c>
      <c r="N205" s="224" t="s">
        <v>44</v>
      </c>
      <c r="O205" s="89"/>
      <c r="P205" s="225">
        <f>O205*H205</f>
        <v>0</v>
      </c>
      <c r="Q205" s="225">
        <v>0.27411000000000002</v>
      </c>
      <c r="R205" s="225">
        <f>Q205*H205</f>
        <v>97.309050000000013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138</v>
      </c>
      <c r="AT205" s="227" t="s">
        <v>133</v>
      </c>
      <c r="AU205" s="227" t="s">
        <v>89</v>
      </c>
      <c r="AY205" s="15" t="s">
        <v>131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87</v>
      </c>
      <c r="BK205" s="228">
        <f>ROUND(I205*H205,2)</f>
        <v>0</v>
      </c>
      <c r="BL205" s="15" t="s">
        <v>138</v>
      </c>
      <c r="BM205" s="227" t="s">
        <v>279</v>
      </c>
    </row>
    <row r="206" s="2" customFormat="1">
      <c r="A206" s="36"/>
      <c r="B206" s="37"/>
      <c r="C206" s="38"/>
      <c r="D206" s="229" t="s">
        <v>140</v>
      </c>
      <c r="E206" s="38"/>
      <c r="F206" s="230" t="s">
        <v>280</v>
      </c>
      <c r="G206" s="38"/>
      <c r="H206" s="38"/>
      <c r="I206" s="231"/>
      <c r="J206" s="38"/>
      <c r="K206" s="38"/>
      <c r="L206" s="42"/>
      <c r="M206" s="232"/>
      <c r="N206" s="233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140</v>
      </c>
      <c r="AU206" s="15" t="s">
        <v>89</v>
      </c>
    </row>
    <row r="207" s="13" customFormat="1">
      <c r="A207" s="13"/>
      <c r="B207" s="234"/>
      <c r="C207" s="235"/>
      <c r="D207" s="229" t="s">
        <v>142</v>
      </c>
      <c r="E207" s="236" t="s">
        <v>1</v>
      </c>
      <c r="F207" s="237" t="s">
        <v>281</v>
      </c>
      <c r="G207" s="235"/>
      <c r="H207" s="238">
        <v>355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142</v>
      </c>
      <c r="AU207" s="244" t="s">
        <v>89</v>
      </c>
      <c r="AV207" s="13" t="s">
        <v>89</v>
      </c>
      <c r="AW207" s="13" t="s">
        <v>36</v>
      </c>
      <c r="AX207" s="13" t="s">
        <v>87</v>
      </c>
      <c r="AY207" s="244" t="s">
        <v>131</v>
      </c>
    </row>
    <row r="208" s="2" customFormat="1" ht="24.15" customHeight="1">
      <c r="A208" s="36"/>
      <c r="B208" s="37"/>
      <c r="C208" s="216" t="s">
        <v>282</v>
      </c>
      <c r="D208" s="216" t="s">
        <v>133</v>
      </c>
      <c r="E208" s="217" t="s">
        <v>283</v>
      </c>
      <c r="F208" s="218" t="s">
        <v>284</v>
      </c>
      <c r="G208" s="219" t="s">
        <v>278</v>
      </c>
      <c r="H208" s="220">
        <v>355</v>
      </c>
      <c r="I208" s="221"/>
      <c r="J208" s="222">
        <f>ROUND(I208*H208,2)</f>
        <v>0</v>
      </c>
      <c r="K208" s="218" t="s">
        <v>137</v>
      </c>
      <c r="L208" s="42"/>
      <c r="M208" s="223" t="s">
        <v>1</v>
      </c>
      <c r="N208" s="224" t="s">
        <v>44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138</v>
      </c>
      <c r="AT208" s="227" t="s">
        <v>133</v>
      </c>
      <c r="AU208" s="227" t="s">
        <v>89</v>
      </c>
      <c r="AY208" s="15" t="s">
        <v>131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87</v>
      </c>
      <c r="BK208" s="228">
        <f>ROUND(I208*H208,2)</f>
        <v>0</v>
      </c>
      <c r="BL208" s="15" t="s">
        <v>138</v>
      </c>
      <c r="BM208" s="227" t="s">
        <v>285</v>
      </c>
    </row>
    <row r="209" s="2" customFormat="1">
      <c r="A209" s="36"/>
      <c r="B209" s="37"/>
      <c r="C209" s="38"/>
      <c r="D209" s="229" t="s">
        <v>140</v>
      </c>
      <c r="E209" s="38"/>
      <c r="F209" s="230" t="s">
        <v>284</v>
      </c>
      <c r="G209" s="38"/>
      <c r="H209" s="38"/>
      <c r="I209" s="231"/>
      <c r="J209" s="38"/>
      <c r="K209" s="38"/>
      <c r="L209" s="42"/>
      <c r="M209" s="232"/>
      <c r="N209" s="233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140</v>
      </c>
      <c r="AU209" s="15" t="s">
        <v>89</v>
      </c>
    </row>
    <row r="210" s="2" customFormat="1">
      <c r="A210" s="36"/>
      <c r="B210" s="37"/>
      <c r="C210" s="38"/>
      <c r="D210" s="229" t="s">
        <v>175</v>
      </c>
      <c r="E210" s="38"/>
      <c r="F210" s="245" t="s">
        <v>286</v>
      </c>
      <c r="G210" s="38"/>
      <c r="H210" s="38"/>
      <c r="I210" s="231"/>
      <c r="J210" s="38"/>
      <c r="K210" s="38"/>
      <c r="L210" s="42"/>
      <c r="M210" s="232"/>
      <c r="N210" s="233"/>
      <c r="O210" s="89"/>
      <c r="P210" s="89"/>
      <c r="Q210" s="89"/>
      <c r="R210" s="89"/>
      <c r="S210" s="89"/>
      <c r="T210" s="90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175</v>
      </c>
      <c r="AU210" s="15" t="s">
        <v>89</v>
      </c>
    </row>
    <row r="211" s="13" customFormat="1">
      <c r="A211" s="13"/>
      <c r="B211" s="234"/>
      <c r="C211" s="235"/>
      <c r="D211" s="229" t="s">
        <v>142</v>
      </c>
      <c r="E211" s="236" t="s">
        <v>1</v>
      </c>
      <c r="F211" s="237" t="s">
        <v>281</v>
      </c>
      <c r="G211" s="235"/>
      <c r="H211" s="238">
        <v>355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142</v>
      </c>
      <c r="AU211" s="244" t="s">
        <v>89</v>
      </c>
      <c r="AV211" s="13" t="s">
        <v>89</v>
      </c>
      <c r="AW211" s="13" t="s">
        <v>36</v>
      </c>
      <c r="AX211" s="13" t="s">
        <v>87</v>
      </c>
      <c r="AY211" s="244" t="s">
        <v>131</v>
      </c>
    </row>
    <row r="212" s="2" customFormat="1" ht="14.4" customHeight="1">
      <c r="A212" s="36"/>
      <c r="B212" s="37"/>
      <c r="C212" s="246" t="s">
        <v>287</v>
      </c>
      <c r="D212" s="246" t="s">
        <v>242</v>
      </c>
      <c r="E212" s="247" t="s">
        <v>288</v>
      </c>
      <c r="F212" s="248" t="s">
        <v>289</v>
      </c>
      <c r="G212" s="249" t="s">
        <v>290</v>
      </c>
      <c r="H212" s="250">
        <v>145.37299999999999</v>
      </c>
      <c r="I212" s="251"/>
      <c r="J212" s="252">
        <f>ROUND(I212*H212,2)</f>
        <v>0</v>
      </c>
      <c r="K212" s="248" t="s">
        <v>137</v>
      </c>
      <c r="L212" s="253"/>
      <c r="M212" s="254" t="s">
        <v>1</v>
      </c>
      <c r="N212" s="255" t="s">
        <v>44</v>
      </c>
      <c r="O212" s="89"/>
      <c r="P212" s="225">
        <f>O212*H212</f>
        <v>0</v>
      </c>
      <c r="Q212" s="225">
        <v>1</v>
      </c>
      <c r="R212" s="225">
        <f>Q212*H212</f>
        <v>145.37299999999999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177</v>
      </c>
      <c r="AT212" s="227" t="s">
        <v>242</v>
      </c>
      <c r="AU212" s="227" t="s">
        <v>89</v>
      </c>
      <c r="AY212" s="15" t="s">
        <v>131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138</v>
      </c>
      <c r="BM212" s="227" t="s">
        <v>291</v>
      </c>
    </row>
    <row r="213" s="2" customFormat="1">
      <c r="A213" s="36"/>
      <c r="B213" s="37"/>
      <c r="C213" s="38"/>
      <c r="D213" s="229" t="s">
        <v>140</v>
      </c>
      <c r="E213" s="38"/>
      <c r="F213" s="230" t="s">
        <v>289</v>
      </c>
      <c r="G213" s="38"/>
      <c r="H213" s="38"/>
      <c r="I213" s="231"/>
      <c r="J213" s="38"/>
      <c r="K213" s="38"/>
      <c r="L213" s="42"/>
      <c r="M213" s="232"/>
      <c r="N213" s="233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140</v>
      </c>
      <c r="AU213" s="15" t="s">
        <v>89</v>
      </c>
    </row>
    <row r="214" s="13" customFormat="1">
      <c r="A214" s="13"/>
      <c r="B214" s="234"/>
      <c r="C214" s="235"/>
      <c r="D214" s="229" t="s">
        <v>142</v>
      </c>
      <c r="E214" s="236" t="s">
        <v>1</v>
      </c>
      <c r="F214" s="237" t="s">
        <v>292</v>
      </c>
      <c r="G214" s="235"/>
      <c r="H214" s="238">
        <v>145.37299999999999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142</v>
      </c>
      <c r="AU214" s="244" t="s">
        <v>89</v>
      </c>
      <c r="AV214" s="13" t="s">
        <v>89</v>
      </c>
      <c r="AW214" s="13" t="s">
        <v>36</v>
      </c>
      <c r="AX214" s="13" t="s">
        <v>87</v>
      </c>
      <c r="AY214" s="244" t="s">
        <v>131</v>
      </c>
    </row>
    <row r="215" s="2" customFormat="1" ht="24.15" customHeight="1">
      <c r="A215" s="36"/>
      <c r="B215" s="37"/>
      <c r="C215" s="216" t="s">
        <v>293</v>
      </c>
      <c r="D215" s="216" t="s">
        <v>133</v>
      </c>
      <c r="E215" s="217" t="s">
        <v>294</v>
      </c>
      <c r="F215" s="218" t="s">
        <v>295</v>
      </c>
      <c r="G215" s="219" t="s">
        <v>136</v>
      </c>
      <c r="H215" s="220">
        <v>60</v>
      </c>
      <c r="I215" s="221"/>
      <c r="J215" s="222">
        <f>ROUND(I215*H215,2)</f>
        <v>0</v>
      </c>
      <c r="K215" s="218" t="s">
        <v>137</v>
      </c>
      <c r="L215" s="42"/>
      <c r="M215" s="223" t="s">
        <v>1</v>
      </c>
      <c r="N215" s="224" t="s">
        <v>44</v>
      </c>
      <c r="O215" s="89"/>
      <c r="P215" s="225">
        <f>O215*H215</f>
        <v>0</v>
      </c>
      <c r="Q215" s="225">
        <v>0.108</v>
      </c>
      <c r="R215" s="225">
        <f>Q215*H215</f>
        <v>6.4799999999999995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138</v>
      </c>
      <c r="AT215" s="227" t="s">
        <v>133</v>
      </c>
      <c r="AU215" s="227" t="s">
        <v>89</v>
      </c>
      <c r="AY215" s="15" t="s">
        <v>131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138</v>
      </c>
      <c r="BM215" s="227" t="s">
        <v>296</v>
      </c>
    </row>
    <row r="216" s="2" customFormat="1">
      <c r="A216" s="36"/>
      <c r="B216" s="37"/>
      <c r="C216" s="38"/>
      <c r="D216" s="229" t="s">
        <v>140</v>
      </c>
      <c r="E216" s="38"/>
      <c r="F216" s="230" t="s">
        <v>297</v>
      </c>
      <c r="G216" s="38"/>
      <c r="H216" s="38"/>
      <c r="I216" s="231"/>
      <c r="J216" s="38"/>
      <c r="K216" s="38"/>
      <c r="L216" s="42"/>
      <c r="M216" s="232"/>
      <c r="N216" s="233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140</v>
      </c>
      <c r="AU216" s="15" t="s">
        <v>89</v>
      </c>
    </row>
    <row r="217" s="2" customFormat="1" ht="14.4" customHeight="1">
      <c r="A217" s="36"/>
      <c r="B217" s="37"/>
      <c r="C217" s="246" t="s">
        <v>298</v>
      </c>
      <c r="D217" s="246" t="s">
        <v>242</v>
      </c>
      <c r="E217" s="247" t="s">
        <v>299</v>
      </c>
      <c r="F217" s="248" t="s">
        <v>300</v>
      </c>
      <c r="G217" s="249" t="s">
        <v>146</v>
      </c>
      <c r="H217" s="250">
        <v>20</v>
      </c>
      <c r="I217" s="251"/>
      <c r="J217" s="252">
        <f>ROUND(I217*H217,2)</f>
        <v>0</v>
      </c>
      <c r="K217" s="248" t="s">
        <v>137</v>
      </c>
      <c r="L217" s="253"/>
      <c r="M217" s="254" t="s">
        <v>1</v>
      </c>
      <c r="N217" s="255" t="s">
        <v>44</v>
      </c>
      <c r="O217" s="89"/>
      <c r="P217" s="225">
        <f>O217*H217</f>
        <v>0</v>
      </c>
      <c r="Q217" s="225">
        <v>1.516</v>
      </c>
      <c r="R217" s="225">
        <f>Q217*H217</f>
        <v>30.32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177</v>
      </c>
      <c r="AT217" s="227" t="s">
        <v>242</v>
      </c>
      <c r="AU217" s="227" t="s">
        <v>89</v>
      </c>
      <c r="AY217" s="15" t="s">
        <v>131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138</v>
      </c>
      <c r="BM217" s="227" t="s">
        <v>301</v>
      </c>
    </row>
    <row r="218" s="2" customFormat="1">
      <c r="A218" s="36"/>
      <c r="B218" s="37"/>
      <c r="C218" s="38"/>
      <c r="D218" s="229" t="s">
        <v>140</v>
      </c>
      <c r="E218" s="38"/>
      <c r="F218" s="230" t="s">
        <v>300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140</v>
      </c>
      <c r="AU218" s="15" t="s">
        <v>89</v>
      </c>
    </row>
    <row r="219" s="13" customFormat="1">
      <c r="A219" s="13"/>
      <c r="B219" s="234"/>
      <c r="C219" s="235"/>
      <c r="D219" s="229" t="s">
        <v>142</v>
      </c>
      <c r="E219" s="235"/>
      <c r="F219" s="237" t="s">
        <v>302</v>
      </c>
      <c r="G219" s="235"/>
      <c r="H219" s="238">
        <v>20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142</v>
      </c>
      <c r="AU219" s="244" t="s">
        <v>89</v>
      </c>
      <c r="AV219" s="13" t="s">
        <v>89</v>
      </c>
      <c r="AW219" s="13" t="s">
        <v>4</v>
      </c>
      <c r="AX219" s="13" t="s">
        <v>87</v>
      </c>
      <c r="AY219" s="244" t="s">
        <v>131</v>
      </c>
    </row>
    <row r="220" s="12" customFormat="1" ht="22.8" customHeight="1">
      <c r="A220" s="12"/>
      <c r="B220" s="200"/>
      <c r="C220" s="201"/>
      <c r="D220" s="202" t="s">
        <v>78</v>
      </c>
      <c r="E220" s="214" t="s">
        <v>138</v>
      </c>
      <c r="F220" s="214" t="s">
        <v>303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SUM(P221:P222)</f>
        <v>0</v>
      </c>
      <c r="Q220" s="208"/>
      <c r="R220" s="209">
        <f>SUM(R221:R222)</f>
        <v>4.8600000000000003</v>
      </c>
      <c r="S220" s="208"/>
      <c r="T220" s="210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87</v>
      </c>
      <c r="AT220" s="212" t="s">
        <v>78</v>
      </c>
      <c r="AU220" s="212" t="s">
        <v>87</v>
      </c>
      <c r="AY220" s="211" t="s">
        <v>131</v>
      </c>
      <c r="BK220" s="213">
        <f>SUM(BK221:BK222)</f>
        <v>0</v>
      </c>
    </row>
    <row r="221" s="2" customFormat="1" ht="14.4" customHeight="1">
      <c r="A221" s="36"/>
      <c r="B221" s="37"/>
      <c r="C221" s="216" t="s">
        <v>304</v>
      </c>
      <c r="D221" s="216" t="s">
        <v>133</v>
      </c>
      <c r="E221" s="217" t="s">
        <v>305</v>
      </c>
      <c r="F221" s="218" t="s">
        <v>306</v>
      </c>
      <c r="G221" s="219" t="s">
        <v>171</v>
      </c>
      <c r="H221" s="220">
        <v>2</v>
      </c>
      <c r="I221" s="221"/>
      <c r="J221" s="222">
        <f>ROUND(I221*H221,2)</f>
        <v>0</v>
      </c>
      <c r="K221" s="218" t="s">
        <v>137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2.4300000000000002</v>
      </c>
      <c r="R221" s="225">
        <f>Q221*H221</f>
        <v>4.8600000000000003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138</v>
      </c>
      <c r="AT221" s="227" t="s">
        <v>133</v>
      </c>
      <c r="AU221" s="227" t="s">
        <v>89</v>
      </c>
      <c r="AY221" s="15" t="s">
        <v>131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138</v>
      </c>
      <c r="BM221" s="227" t="s">
        <v>307</v>
      </c>
    </row>
    <row r="222" s="2" customFormat="1">
      <c r="A222" s="36"/>
      <c r="B222" s="37"/>
      <c r="C222" s="38"/>
      <c r="D222" s="229" t="s">
        <v>140</v>
      </c>
      <c r="E222" s="38"/>
      <c r="F222" s="230" t="s">
        <v>308</v>
      </c>
      <c r="G222" s="38"/>
      <c r="H222" s="38"/>
      <c r="I222" s="231"/>
      <c r="J222" s="38"/>
      <c r="K222" s="38"/>
      <c r="L222" s="42"/>
      <c r="M222" s="232"/>
      <c r="N222" s="233"/>
      <c r="O222" s="89"/>
      <c r="P222" s="89"/>
      <c r="Q222" s="89"/>
      <c r="R222" s="89"/>
      <c r="S222" s="89"/>
      <c r="T222" s="90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140</v>
      </c>
      <c r="AU222" s="15" t="s">
        <v>89</v>
      </c>
    </row>
    <row r="223" s="12" customFormat="1" ht="22.8" customHeight="1">
      <c r="A223" s="12"/>
      <c r="B223" s="200"/>
      <c r="C223" s="201"/>
      <c r="D223" s="202" t="s">
        <v>78</v>
      </c>
      <c r="E223" s="214" t="s">
        <v>158</v>
      </c>
      <c r="F223" s="214" t="s">
        <v>309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SUM(P224:P248)</f>
        <v>0</v>
      </c>
      <c r="Q223" s="208"/>
      <c r="R223" s="209">
        <f>SUM(R224:R248)</f>
        <v>11713.4086474</v>
      </c>
      <c r="S223" s="208"/>
      <c r="T223" s="210">
        <f>SUM(T224:T248)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87</v>
      </c>
      <c r="AT223" s="212" t="s">
        <v>78</v>
      </c>
      <c r="AU223" s="212" t="s">
        <v>87</v>
      </c>
      <c r="AY223" s="211" t="s">
        <v>131</v>
      </c>
      <c r="BK223" s="213">
        <f>SUM(BK224:BK248)</f>
        <v>0</v>
      </c>
    </row>
    <row r="224" s="2" customFormat="1" ht="14.4" customHeight="1">
      <c r="A224" s="36"/>
      <c r="B224" s="37"/>
      <c r="C224" s="216" t="s">
        <v>310</v>
      </c>
      <c r="D224" s="216" t="s">
        <v>133</v>
      </c>
      <c r="E224" s="217" t="s">
        <v>311</v>
      </c>
      <c r="F224" s="218" t="s">
        <v>312</v>
      </c>
      <c r="G224" s="219" t="s">
        <v>136</v>
      </c>
      <c r="H224" s="220">
        <v>8090.9499999999998</v>
      </c>
      <c r="I224" s="221"/>
      <c r="J224" s="222">
        <f>ROUND(I224*H224,2)</f>
        <v>0</v>
      </c>
      <c r="K224" s="218" t="s">
        <v>137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0.34499999999999997</v>
      </c>
      <c r="R224" s="225">
        <f>Q224*H224</f>
        <v>2791.3777499999997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138</v>
      </c>
      <c r="AT224" s="227" t="s">
        <v>133</v>
      </c>
      <c r="AU224" s="227" t="s">
        <v>89</v>
      </c>
      <c r="AY224" s="15" t="s">
        <v>131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138</v>
      </c>
      <c r="BM224" s="227" t="s">
        <v>313</v>
      </c>
    </row>
    <row r="225" s="2" customFormat="1">
      <c r="A225" s="36"/>
      <c r="B225" s="37"/>
      <c r="C225" s="38"/>
      <c r="D225" s="229" t="s">
        <v>140</v>
      </c>
      <c r="E225" s="38"/>
      <c r="F225" s="230" t="s">
        <v>314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140</v>
      </c>
      <c r="AU225" s="15" t="s">
        <v>89</v>
      </c>
    </row>
    <row r="226" s="13" customFormat="1">
      <c r="A226" s="13"/>
      <c r="B226" s="234"/>
      <c r="C226" s="235"/>
      <c r="D226" s="229" t="s">
        <v>142</v>
      </c>
      <c r="E226" s="236" t="s">
        <v>1</v>
      </c>
      <c r="F226" s="237" t="s">
        <v>315</v>
      </c>
      <c r="G226" s="235"/>
      <c r="H226" s="238">
        <v>8090.9499999999998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142</v>
      </c>
      <c r="AU226" s="244" t="s">
        <v>89</v>
      </c>
      <c r="AV226" s="13" t="s">
        <v>89</v>
      </c>
      <c r="AW226" s="13" t="s">
        <v>36</v>
      </c>
      <c r="AX226" s="13" t="s">
        <v>87</v>
      </c>
      <c r="AY226" s="244" t="s">
        <v>131</v>
      </c>
    </row>
    <row r="227" s="2" customFormat="1" ht="14.4" customHeight="1">
      <c r="A227" s="36"/>
      <c r="B227" s="37"/>
      <c r="C227" s="216" t="s">
        <v>316</v>
      </c>
      <c r="D227" s="216" t="s">
        <v>133</v>
      </c>
      <c r="E227" s="217" t="s">
        <v>311</v>
      </c>
      <c r="F227" s="218" t="s">
        <v>312</v>
      </c>
      <c r="G227" s="219" t="s">
        <v>136</v>
      </c>
      <c r="H227" s="220">
        <v>8458.2170000000006</v>
      </c>
      <c r="I227" s="221"/>
      <c r="J227" s="222">
        <f>ROUND(I227*H227,2)</f>
        <v>0</v>
      </c>
      <c r="K227" s="218" t="s">
        <v>137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0.34499999999999997</v>
      </c>
      <c r="R227" s="225">
        <f>Q227*H227</f>
        <v>2918.0848649999998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138</v>
      </c>
      <c r="AT227" s="227" t="s">
        <v>133</v>
      </c>
      <c r="AU227" s="227" t="s">
        <v>89</v>
      </c>
      <c r="AY227" s="15" t="s">
        <v>131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138</v>
      </c>
      <c r="BM227" s="227" t="s">
        <v>317</v>
      </c>
    </row>
    <row r="228" s="2" customFormat="1">
      <c r="A228" s="36"/>
      <c r="B228" s="37"/>
      <c r="C228" s="38"/>
      <c r="D228" s="229" t="s">
        <v>140</v>
      </c>
      <c r="E228" s="38"/>
      <c r="F228" s="230" t="s">
        <v>314</v>
      </c>
      <c r="G228" s="38"/>
      <c r="H228" s="38"/>
      <c r="I228" s="231"/>
      <c r="J228" s="38"/>
      <c r="K228" s="38"/>
      <c r="L228" s="42"/>
      <c r="M228" s="232"/>
      <c r="N228" s="233"/>
      <c r="O228" s="89"/>
      <c r="P228" s="89"/>
      <c r="Q228" s="89"/>
      <c r="R228" s="89"/>
      <c r="S228" s="89"/>
      <c r="T228" s="90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140</v>
      </c>
      <c r="AU228" s="15" t="s">
        <v>89</v>
      </c>
    </row>
    <row r="229" s="13" customFormat="1">
      <c r="A229" s="13"/>
      <c r="B229" s="234"/>
      <c r="C229" s="235"/>
      <c r="D229" s="229" t="s">
        <v>142</v>
      </c>
      <c r="E229" s="236" t="s">
        <v>1</v>
      </c>
      <c r="F229" s="237" t="s">
        <v>318</v>
      </c>
      <c r="G229" s="235"/>
      <c r="H229" s="238">
        <v>8458.2170000000006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142</v>
      </c>
      <c r="AU229" s="244" t="s">
        <v>89</v>
      </c>
      <c r="AV229" s="13" t="s">
        <v>89</v>
      </c>
      <c r="AW229" s="13" t="s">
        <v>36</v>
      </c>
      <c r="AX229" s="13" t="s">
        <v>87</v>
      </c>
      <c r="AY229" s="244" t="s">
        <v>131</v>
      </c>
    </row>
    <row r="230" s="2" customFormat="1" ht="14.4" customHeight="1">
      <c r="A230" s="36"/>
      <c r="B230" s="37"/>
      <c r="C230" s="216" t="s">
        <v>319</v>
      </c>
      <c r="D230" s="216" t="s">
        <v>133</v>
      </c>
      <c r="E230" s="217" t="s">
        <v>311</v>
      </c>
      <c r="F230" s="218" t="s">
        <v>312</v>
      </c>
      <c r="G230" s="219" t="s">
        <v>136</v>
      </c>
      <c r="H230" s="220">
        <v>851.71000000000004</v>
      </c>
      <c r="I230" s="221"/>
      <c r="J230" s="222">
        <f>ROUND(I230*H230,2)</f>
        <v>0</v>
      </c>
      <c r="K230" s="218" t="s">
        <v>137</v>
      </c>
      <c r="L230" s="42"/>
      <c r="M230" s="223" t="s">
        <v>1</v>
      </c>
      <c r="N230" s="224" t="s">
        <v>44</v>
      </c>
      <c r="O230" s="89"/>
      <c r="P230" s="225">
        <f>O230*H230</f>
        <v>0</v>
      </c>
      <c r="Q230" s="225">
        <v>0.34499999999999997</v>
      </c>
      <c r="R230" s="225">
        <f>Q230*H230</f>
        <v>293.83994999999999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138</v>
      </c>
      <c r="AT230" s="227" t="s">
        <v>133</v>
      </c>
      <c r="AU230" s="227" t="s">
        <v>89</v>
      </c>
      <c r="AY230" s="15" t="s">
        <v>131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87</v>
      </c>
      <c r="BK230" s="228">
        <f>ROUND(I230*H230,2)</f>
        <v>0</v>
      </c>
      <c r="BL230" s="15" t="s">
        <v>138</v>
      </c>
      <c r="BM230" s="227" t="s">
        <v>320</v>
      </c>
    </row>
    <row r="231" s="2" customFormat="1">
      <c r="A231" s="36"/>
      <c r="B231" s="37"/>
      <c r="C231" s="38"/>
      <c r="D231" s="229" t="s">
        <v>140</v>
      </c>
      <c r="E231" s="38"/>
      <c r="F231" s="230" t="s">
        <v>314</v>
      </c>
      <c r="G231" s="38"/>
      <c r="H231" s="38"/>
      <c r="I231" s="231"/>
      <c r="J231" s="38"/>
      <c r="K231" s="38"/>
      <c r="L231" s="42"/>
      <c r="M231" s="232"/>
      <c r="N231" s="233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140</v>
      </c>
      <c r="AU231" s="15" t="s">
        <v>89</v>
      </c>
    </row>
    <row r="232" s="2" customFormat="1">
      <c r="A232" s="36"/>
      <c r="B232" s="37"/>
      <c r="C232" s="38"/>
      <c r="D232" s="229" t="s">
        <v>175</v>
      </c>
      <c r="E232" s="38"/>
      <c r="F232" s="245" t="s">
        <v>321</v>
      </c>
      <c r="G232" s="38"/>
      <c r="H232" s="38"/>
      <c r="I232" s="231"/>
      <c r="J232" s="38"/>
      <c r="K232" s="38"/>
      <c r="L232" s="42"/>
      <c r="M232" s="232"/>
      <c r="N232" s="233"/>
      <c r="O232" s="89"/>
      <c r="P232" s="89"/>
      <c r="Q232" s="89"/>
      <c r="R232" s="89"/>
      <c r="S232" s="89"/>
      <c r="T232" s="90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175</v>
      </c>
      <c r="AU232" s="15" t="s">
        <v>89</v>
      </c>
    </row>
    <row r="233" s="2" customFormat="1" ht="14.4" customHeight="1">
      <c r="A233" s="36"/>
      <c r="B233" s="37"/>
      <c r="C233" s="216" t="s">
        <v>322</v>
      </c>
      <c r="D233" s="216" t="s">
        <v>133</v>
      </c>
      <c r="E233" s="217" t="s">
        <v>323</v>
      </c>
      <c r="F233" s="218" t="s">
        <v>324</v>
      </c>
      <c r="G233" s="219" t="s">
        <v>136</v>
      </c>
      <c r="H233" s="220">
        <v>7997.2600000000002</v>
      </c>
      <c r="I233" s="221"/>
      <c r="J233" s="222">
        <f>ROUND(I233*H233,2)</f>
        <v>0</v>
      </c>
      <c r="K233" s="218" t="s">
        <v>137</v>
      </c>
      <c r="L233" s="42"/>
      <c r="M233" s="223" t="s">
        <v>1</v>
      </c>
      <c r="N233" s="224" t="s">
        <v>44</v>
      </c>
      <c r="O233" s="89"/>
      <c r="P233" s="225">
        <f>O233*H233</f>
        <v>0</v>
      </c>
      <c r="Q233" s="225">
        <v>0.46000000000000002</v>
      </c>
      <c r="R233" s="225">
        <f>Q233*H233</f>
        <v>3678.7396000000003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138</v>
      </c>
      <c r="AT233" s="227" t="s">
        <v>133</v>
      </c>
      <c r="AU233" s="227" t="s">
        <v>89</v>
      </c>
      <c r="AY233" s="15" t="s">
        <v>131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138</v>
      </c>
      <c r="BM233" s="227" t="s">
        <v>325</v>
      </c>
    </row>
    <row r="234" s="2" customFormat="1">
      <c r="A234" s="36"/>
      <c r="B234" s="37"/>
      <c r="C234" s="38"/>
      <c r="D234" s="229" t="s">
        <v>140</v>
      </c>
      <c r="E234" s="38"/>
      <c r="F234" s="230" t="s">
        <v>326</v>
      </c>
      <c r="G234" s="38"/>
      <c r="H234" s="38"/>
      <c r="I234" s="231"/>
      <c r="J234" s="38"/>
      <c r="K234" s="38"/>
      <c r="L234" s="42"/>
      <c r="M234" s="232"/>
      <c r="N234" s="233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140</v>
      </c>
      <c r="AU234" s="15" t="s">
        <v>89</v>
      </c>
    </row>
    <row r="235" s="2" customFormat="1">
      <c r="A235" s="36"/>
      <c r="B235" s="37"/>
      <c r="C235" s="38"/>
      <c r="D235" s="229" t="s">
        <v>175</v>
      </c>
      <c r="E235" s="38"/>
      <c r="F235" s="245" t="s">
        <v>321</v>
      </c>
      <c r="G235" s="38"/>
      <c r="H235" s="38"/>
      <c r="I235" s="231"/>
      <c r="J235" s="38"/>
      <c r="K235" s="38"/>
      <c r="L235" s="42"/>
      <c r="M235" s="232"/>
      <c r="N235" s="233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175</v>
      </c>
      <c r="AU235" s="15" t="s">
        <v>89</v>
      </c>
    </row>
    <row r="236" s="13" customFormat="1">
      <c r="A236" s="13"/>
      <c r="B236" s="234"/>
      <c r="C236" s="235"/>
      <c r="D236" s="229" t="s">
        <v>142</v>
      </c>
      <c r="E236" s="236" t="s">
        <v>1</v>
      </c>
      <c r="F236" s="237" t="s">
        <v>327</v>
      </c>
      <c r="G236" s="235"/>
      <c r="H236" s="238">
        <v>7997.2600000000002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142</v>
      </c>
      <c r="AU236" s="244" t="s">
        <v>89</v>
      </c>
      <c r="AV236" s="13" t="s">
        <v>89</v>
      </c>
      <c r="AW236" s="13" t="s">
        <v>36</v>
      </c>
      <c r="AX236" s="13" t="s">
        <v>87</v>
      </c>
      <c r="AY236" s="244" t="s">
        <v>131</v>
      </c>
    </row>
    <row r="237" s="2" customFormat="1" ht="14.4" customHeight="1">
      <c r="A237" s="36"/>
      <c r="B237" s="37"/>
      <c r="C237" s="216" t="s">
        <v>328</v>
      </c>
      <c r="D237" s="216" t="s">
        <v>133</v>
      </c>
      <c r="E237" s="217" t="s">
        <v>329</v>
      </c>
      <c r="F237" s="218" t="s">
        <v>330</v>
      </c>
      <c r="G237" s="219" t="s">
        <v>136</v>
      </c>
      <c r="H237" s="220">
        <v>702.14800000000002</v>
      </c>
      <c r="I237" s="221"/>
      <c r="J237" s="222">
        <f>ROUND(I237*H237,2)</f>
        <v>0</v>
      </c>
      <c r="K237" s="218" t="s">
        <v>137</v>
      </c>
      <c r="L237" s="42"/>
      <c r="M237" s="223" t="s">
        <v>1</v>
      </c>
      <c r="N237" s="224" t="s">
        <v>44</v>
      </c>
      <c r="O237" s="89"/>
      <c r="P237" s="225">
        <f>O237*H237</f>
        <v>0</v>
      </c>
      <c r="Q237" s="225">
        <v>0.23000000000000001</v>
      </c>
      <c r="R237" s="225">
        <f>Q237*H237</f>
        <v>161.49404000000001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138</v>
      </c>
      <c r="AT237" s="227" t="s">
        <v>133</v>
      </c>
      <c r="AU237" s="227" t="s">
        <v>89</v>
      </c>
      <c r="AY237" s="15" t="s">
        <v>131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138</v>
      </c>
      <c r="BM237" s="227" t="s">
        <v>331</v>
      </c>
    </row>
    <row r="238" s="2" customFormat="1">
      <c r="A238" s="36"/>
      <c r="B238" s="37"/>
      <c r="C238" s="38"/>
      <c r="D238" s="229" t="s">
        <v>140</v>
      </c>
      <c r="E238" s="38"/>
      <c r="F238" s="230" t="s">
        <v>332</v>
      </c>
      <c r="G238" s="38"/>
      <c r="H238" s="38"/>
      <c r="I238" s="231"/>
      <c r="J238" s="38"/>
      <c r="K238" s="38"/>
      <c r="L238" s="42"/>
      <c r="M238" s="232"/>
      <c r="N238" s="233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140</v>
      </c>
      <c r="AU238" s="15" t="s">
        <v>89</v>
      </c>
    </row>
    <row r="239" s="13" customFormat="1">
      <c r="A239" s="13"/>
      <c r="B239" s="234"/>
      <c r="C239" s="235"/>
      <c r="D239" s="229" t="s">
        <v>142</v>
      </c>
      <c r="E239" s="236" t="s">
        <v>1</v>
      </c>
      <c r="F239" s="237" t="s">
        <v>333</v>
      </c>
      <c r="G239" s="235"/>
      <c r="H239" s="238">
        <v>702.14800000000002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142</v>
      </c>
      <c r="AU239" s="244" t="s">
        <v>89</v>
      </c>
      <c r="AV239" s="13" t="s">
        <v>89</v>
      </c>
      <c r="AW239" s="13" t="s">
        <v>36</v>
      </c>
      <c r="AX239" s="13" t="s">
        <v>87</v>
      </c>
      <c r="AY239" s="244" t="s">
        <v>131</v>
      </c>
    </row>
    <row r="240" s="2" customFormat="1" ht="24.15" customHeight="1">
      <c r="A240" s="36"/>
      <c r="B240" s="37"/>
      <c r="C240" s="216" t="s">
        <v>334</v>
      </c>
      <c r="D240" s="216" t="s">
        <v>133</v>
      </c>
      <c r="E240" s="217" t="s">
        <v>335</v>
      </c>
      <c r="F240" s="218" t="s">
        <v>336</v>
      </c>
      <c r="G240" s="219" t="s">
        <v>136</v>
      </c>
      <c r="H240" s="220">
        <v>6722.0200000000004</v>
      </c>
      <c r="I240" s="221"/>
      <c r="J240" s="222">
        <f>ROUND(I240*H240,2)</f>
        <v>0</v>
      </c>
      <c r="K240" s="218" t="s">
        <v>137</v>
      </c>
      <c r="L240" s="42"/>
      <c r="M240" s="223" t="s">
        <v>1</v>
      </c>
      <c r="N240" s="224" t="s">
        <v>44</v>
      </c>
      <c r="O240" s="89"/>
      <c r="P240" s="225">
        <f>O240*H240</f>
        <v>0</v>
      </c>
      <c r="Q240" s="225">
        <v>0.019720000000000001</v>
      </c>
      <c r="R240" s="225">
        <f>Q240*H240</f>
        <v>132.55823440000003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138</v>
      </c>
      <c r="AT240" s="227" t="s">
        <v>133</v>
      </c>
      <c r="AU240" s="227" t="s">
        <v>89</v>
      </c>
      <c r="AY240" s="15" t="s">
        <v>131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87</v>
      </c>
      <c r="BK240" s="228">
        <f>ROUND(I240*H240,2)</f>
        <v>0</v>
      </c>
      <c r="BL240" s="15" t="s">
        <v>138</v>
      </c>
      <c r="BM240" s="227" t="s">
        <v>337</v>
      </c>
    </row>
    <row r="241" s="2" customFormat="1">
      <c r="A241" s="36"/>
      <c r="B241" s="37"/>
      <c r="C241" s="38"/>
      <c r="D241" s="229" t="s">
        <v>140</v>
      </c>
      <c r="E241" s="38"/>
      <c r="F241" s="230" t="s">
        <v>338</v>
      </c>
      <c r="G241" s="38"/>
      <c r="H241" s="38"/>
      <c r="I241" s="231"/>
      <c r="J241" s="38"/>
      <c r="K241" s="38"/>
      <c r="L241" s="42"/>
      <c r="M241" s="232"/>
      <c r="N241" s="233"/>
      <c r="O241" s="89"/>
      <c r="P241" s="89"/>
      <c r="Q241" s="89"/>
      <c r="R241" s="89"/>
      <c r="S241" s="89"/>
      <c r="T241" s="90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140</v>
      </c>
      <c r="AU241" s="15" t="s">
        <v>89</v>
      </c>
    </row>
    <row r="242" s="13" customFormat="1">
      <c r="A242" s="13"/>
      <c r="B242" s="234"/>
      <c r="C242" s="235"/>
      <c r="D242" s="229" t="s">
        <v>142</v>
      </c>
      <c r="E242" s="236" t="s">
        <v>1</v>
      </c>
      <c r="F242" s="237" t="s">
        <v>339</v>
      </c>
      <c r="G242" s="235"/>
      <c r="H242" s="238">
        <v>6722.0200000000004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142</v>
      </c>
      <c r="AU242" s="244" t="s">
        <v>89</v>
      </c>
      <c r="AV242" s="13" t="s">
        <v>89</v>
      </c>
      <c r="AW242" s="13" t="s">
        <v>36</v>
      </c>
      <c r="AX242" s="13" t="s">
        <v>87</v>
      </c>
      <c r="AY242" s="244" t="s">
        <v>131</v>
      </c>
    </row>
    <row r="243" s="2" customFormat="1" ht="24.15" customHeight="1">
      <c r="A243" s="36"/>
      <c r="B243" s="37"/>
      <c r="C243" s="216" t="s">
        <v>340</v>
      </c>
      <c r="D243" s="216" t="s">
        <v>133</v>
      </c>
      <c r="E243" s="217" t="s">
        <v>341</v>
      </c>
      <c r="F243" s="218" t="s">
        <v>342</v>
      </c>
      <c r="G243" s="219" t="s">
        <v>136</v>
      </c>
      <c r="H243" s="220">
        <v>6722.0200000000004</v>
      </c>
      <c r="I243" s="221"/>
      <c r="J243" s="222">
        <f>ROUND(I243*H243,2)</f>
        <v>0</v>
      </c>
      <c r="K243" s="218" t="s">
        <v>137</v>
      </c>
      <c r="L243" s="42"/>
      <c r="M243" s="223" t="s">
        <v>1</v>
      </c>
      <c r="N243" s="224" t="s">
        <v>44</v>
      </c>
      <c r="O243" s="89"/>
      <c r="P243" s="225">
        <f>O243*H243</f>
        <v>0</v>
      </c>
      <c r="Q243" s="225">
        <v>0.023939999999999999</v>
      </c>
      <c r="R243" s="225">
        <f>Q243*H243</f>
        <v>160.92515880000002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138</v>
      </c>
      <c r="AT243" s="227" t="s">
        <v>133</v>
      </c>
      <c r="AU243" s="227" t="s">
        <v>89</v>
      </c>
      <c r="AY243" s="15" t="s">
        <v>131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87</v>
      </c>
      <c r="BK243" s="228">
        <f>ROUND(I243*H243,2)</f>
        <v>0</v>
      </c>
      <c r="BL243" s="15" t="s">
        <v>138</v>
      </c>
      <c r="BM243" s="227" t="s">
        <v>343</v>
      </c>
    </row>
    <row r="244" s="2" customFormat="1">
      <c r="A244" s="36"/>
      <c r="B244" s="37"/>
      <c r="C244" s="38"/>
      <c r="D244" s="229" t="s">
        <v>140</v>
      </c>
      <c r="E244" s="38"/>
      <c r="F244" s="230" t="s">
        <v>344</v>
      </c>
      <c r="G244" s="38"/>
      <c r="H244" s="38"/>
      <c r="I244" s="231"/>
      <c r="J244" s="38"/>
      <c r="K244" s="38"/>
      <c r="L244" s="42"/>
      <c r="M244" s="232"/>
      <c r="N244" s="233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140</v>
      </c>
      <c r="AU244" s="15" t="s">
        <v>89</v>
      </c>
    </row>
    <row r="245" s="13" customFormat="1">
      <c r="A245" s="13"/>
      <c r="B245" s="234"/>
      <c r="C245" s="235"/>
      <c r="D245" s="229" t="s">
        <v>142</v>
      </c>
      <c r="E245" s="236" t="s">
        <v>1</v>
      </c>
      <c r="F245" s="237" t="s">
        <v>339</v>
      </c>
      <c r="G245" s="235"/>
      <c r="H245" s="238">
        <v>6722.0200000000004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142</v>
      </c>
      <c r="AU245" s="244" t="s">
        <v>89</v>
      </c>
      <c r="AV245" s="13" t="s">
        <v>89</v>
      </c>
      <c r="AW245" s="13" t="s">
        <v>36</v>
      </c>
      <c r="AX245" s="13" t="s">
        <v>87</v>
      </c>
      <c r="AY245" s="244" t="s">
        <v>131</v>
      </c>
    </row>
    <row r="246" s="2" customFormat="1" ht="14.4" customHeight="1">
      <c r="A246" s="36"/>
      <c r="B246" s="37"/>
      <c r="C246" s="216" t="s">
        <v>345</v>
      </c>
      <c r="D246" s="216" t="s">
        <v>133</v>
      </c>
      <c r="E246" s="217" t="s">
        <v>346</v>
      </c>
      <c r="F246" s="218" t="s">
        <v>347</v>
      </c>
      <c r="G246" s="219" t="s">
        <v>136</v>
      </c>
      <c r="H246" s="220">
        <v>6950.5690000000004</v>
      </c>
      <c r="I246" s="221"/>
      <c r="J246" s="222">
        <f>ROUND(I246*H246,2)</f>
        <v>0</v>
      </c>
      <c r="K246" s="218" t="s">
        <v>137</v>
      </c>
      <c r="L246" s="42"/>
      <c r="M246" s="223" t="s">
        <v>1</v>
      </c>
      <c r="N246" s="224" t="s">
        <v>44</v>
      </c>
      <c r="O246" s="89"/>
      <c r="P246" s="225">
        <f>O246*H246</f>
        <v>0</v>
      </c>
      <c r="Q246" s="225">
        <v>0.2268</v>
      </c>
      <c r="R246" s="225">
        <f>Q246*H246</f>
        <v>1576.3890492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138</v>
      </c>
      <c r="AT246" s="227" t="s">
        <v>133</v>
      </c>
      <c r="AU246" s="227" t="s">
        <v>89</v>
      </c>
      <c r="AY246" s="15" t="s">
        <v>131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87</v>
      </c>
      <c r="BK246" s="228">
        <f>ROUND(I246*H246,2)</f>
        <v>0</v>
      </c>
      <c r="BL246" s="15" t="s">
        <v>138</v>
      </c>
      <c r="BM246" s="227" t="s">
        <v>348</v>
      </c>
    </row>
    <row r="247" s="2" customFormat="1">
      <c r="A247" s="36"/>
      <c r="B247" s="37"/>
      <c r="C247" s="38"/>
      <c r="D247" s="229" t="s">
        <v>140</v>
      </c>
      <c r="E247" s="38"/>
      <c r="F247" s="230" t="s">
        <v>349</v>
      </c>
      <c r="G247" s="38"/>
      <c r="H247" s="38"/>
      <c r="I247" s="231"/>
      <c r="J247" s="38"/>
      <c r="K247" s="38"/>
      <c r="L247" s="42"/>
      <c r="M247" s="232"/>
      <c r="N247" s="233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140</v>
      </c>
      <c r="AU247" s="15" t="s">
        <v>89</v>
      </c>
    </row>
    <row r="248" s="13" customFormat="1">
      <c r="A248" s="13"/>
      <c r="B248" s="234"/>
      <c r="C248" s="235"/>
      <c r="D248" s="229" t="s">
        <v>142</v>
      </c>
      <c r="E248" s="236" t="s">
        <v>1</v>
      </c>
      <c r="F248" s="237" t="s">
        <v>350</v>
      </c>
      <c r="G248" s="235"/>
      <c r="H248" s="238">
        <v>6950.5690000000004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142</v>
      </c>
      <c r="AU248" s="244" t="s">
        <v>89</v>
      </c>
      <c r="AV248" s="13" t="s">
        <v>89</v>
      </c>
      <c r="AW248" s="13" t="s">
        <v>36</v>
      </c>
      <c r="AX248" s="13" t="s">
        <v>87</v>
      </c>
      <c r="AY248" s="244" t="s">
        <v>131</v>
      </c>
    </row>
    <row r="249" s="12" customFormat="1" ht="22.8" customHeight="1">
      <c r="A249" s="12"/>
      <c r="B249" s="200"/>
      <c r="C249" s="201"/>
      <c r="D249" s="202" t="s">
        <v>78</v>
      </c>
      <c r="E249" s="214" t="s">
        <v>177</v>
      </c>
      <c r="F249" s="214" t="s">
        <v>351</v>
      </c>
      <c r="G249" s="201"/>
      <c r="H249" s="201"/>
      <c r="I249" s="204"/>
      <c r="J249" s="215">
        <f>BK249</f>
        <v>0</v>
      </c>
      <c r="K249" s="201"/>
      <c r="L249" s="206"/>
      <c r="M249" s="207"/>
      <c r="N249" s="208"/>
      <c r="O249" s="208"/>
      <c r="P249" s="209">
        <f>SUM(P250:P261)</f>
        <v>0</v>
      </c>
      <c r="Q249" s="208"/>
      <c r="R249" s="209">
        <f>SUM(R250:R261)</f>
        <v>0.34596149999999998</v>
      </c>
      <c r="S249" s="208"/>
      <c r="T249" s="210">
        <f>SUM(T250:T261)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1" t="s">
        <v>87</v>
      </c>
      <c r="AT249" s="212" t="s">
        <v>78</v>
      </c>
      <c r="AU249" s="212" t="s">
        <v>87</v>
      </c>
      <c r="AY249" s="211" t="s">
        <v>131</v>
      </c>
      <c r="BK249" s="213">
        <f>SUM(BK250:BK261)</f>
        <v>0</v>
      </c>
    </row>
    <row r="250" s="2" customFormat="1" ht="24.15" customHeight="1">
      <c r="A250" s="36"/>
      <c r="B250" s="37"/>
      <c r="C250" s="216" t="s">
        <v>352</v>
      </c>
      <c r="D250" s="216" t="s">
        <v>133</v>
      </c>
      <c r="E250" s="217" t="s">
        <v>353</v>
      </c>
      <c r="F250" s="218" t="s">
        <v>354</v>
      </c>
      <c r="G250" s="219" t="s">
        <v>278</v>
      </c>
      <c r="H250" s="220">
        <v>16.100000000000001</v>
      </c>
      <c r="I250" s="221"/>
      <c r="J250" s="222">
        <f>ROUND(I250*H250,2)</f>
        <v>0</v>
      </c>
      <c r="K250" s="218" t="s">
        <v>137</v>
      </c>
      <c r="L250" s="42"/>
      <c r="M250" s="223" t="s">
        <v>1</v>
      </c>
      <c r="N250" s="224" t="s">
        <v>44</v>
      </c>
      <c r="O250" s="89"/>
      <c r="P250" s="225">
        <f>O250*H250</f>
        <v>0</v>
      </c>
      <c r="Q250" s="225">
        <v>1.0000000000000001E-05</v>
      </c>
      <c r="R250" s="225">
        <f>Q250*H250</f>
        <v>0.00016100000000000004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138</v>
      </c>
      <c r="AT250" s="227" t="s">
        <v>133</v>
      </c>
      <c r="AU250" s="227" t="s">
        <v>89</v>
      </c>
      <c r="AY250" s="15" t="s">
        <v>131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87</v>
      </c>
      <c r="BK250" s="228">
        <f>ROUND(I250*H250,2)</f>
        <v>0</v>
      </c>
      <c r="BL250" s="15" t="s">
        <v>138</v>
      </c>
      <c r="BM250" s="227" t="s">
        <v>355</v>
      </c>
    </row>
    <row r="251" s="2" customFormat="1">
      <c r="A251" s="36"/>
      <c r="B251" s="37"/>
      <c r="C251" s="38"/>
      <c r="D251" s="229" t="s">
        <v>140</v>
      </c>
      <c r="E251" s="38"/>
      <c r="F251" s="230" t="s">
        <v>356</v>
      </c>
      <c r="G251" s="38"/>
      <c r="H251" s="38"/>
      <c r="I251" s="231"/>
      <c r="J251" s="38"/>
      <c r="K251" s="38"/>
      <c r="L251" s="42"/>
      <c r="M251" s="232"/>
      <c r="N251" s="233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140</v>
      </c>
      <c r="AU251" s="15" t="s">
        <v>89</v>
      </c>
    </row>
    <row r="252" s="2" customFormat="1" ht="24.15" customHeight="1">
      <c r="A252" s="36"/>
      <c r="B252" s="37"/>
      <c r="C252" s="246" t="s">
        <v>357</v>
      </c>
      <c r="D252" s="246" t="s">
        <v>242</v>
      </c>
      <c r="E252" s="247" t="s">
        <v>358</v>
      </c>
      <c r="F252" s="248" t="s">
        <v>359</v>
      </c>
      <c r="G252" s="249" t="s">
        <v>278</v>
      </c>
      <c r="H252" s="250">
        <v>17.254999999999999</v>
      </c>
      <c r="I252" s="251"/>
      <c r="J252" s="252">
        <f>ROUND(I252*H252,2)</f>
        <v>0</v>
      </c>
      <c r="K252" s="248" t="s">
        <v>137</v>
      </c>
      <c r="L252" s="253"/>
      <c r="M252" s="254" t="s">
        <v>1</v>
      </c>
      <c r="N252" s="255" t="s">
        <v>44</v>
      </c>
      <c r="O252" s="89"/>
      <c r="P252" s="225">
        <f>O252*H252</f>
        <v>0</v>
      </c>
      <c r="Q252" s="225">
        <v>0.0051000000000000004</v>
      </c>
      <c r="R252" s="225">
        <f>Q252*H252</f>
        <v>0.088000499999999995</v>
      </c>
      <c r="S252" s="225">
        <v>0</v>
      </c>
      <c r="T252" s="22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177</v>
      </c>
      <c r="AT252" s="227" t="s">
        <v>242</v>
      </c>
      <c r="AU252" s="227" t="s">
        <v>89</v>
      </c>
      <c r="AY252" s="15" t="s">
        <v>131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87</v>
      </c>
      <c r="BK252" s="228">
        <f>ROUND(I252*H252,2)</f>
        <v>0</v>
      </c>
      <c r="BL252" s="15" t="s">
        <v>138</v>
      </c>
      <c r="BM252" s="227" t="s">
        <v>360</v>
      </c>
    </row>
    <row r="253" s="2" customFormat="1">
      <c r="A253" s="36"/>
      <c r="B253" s="37"/>
      <c r="C253" s="38"/>
      <c r="D253" s="229" t="s">
        <v>140</v>
      </c>
      <c r="E253" s="38"/>
      <c r="F253" s="230" t="s">
        <v>359</v>
      </c>
      <c r="G253" s="38"/>
      <c r="H253" s="38"/>
      <c r="I253" s="231"/>
      <c r="J253" s="38"/>
      <c r="K253" s="38"/>
      <c r="L253" s="42"/>
      <c r="M253" s="232"/>
      <c r="N253" s="233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140</v>
      </c>
      <c r="AU253" s="15" t="s">
        <v>89</v>
      </c>
    </row>
    <row r="254" s="13" customFormat="1">
      <c r="A254" s="13"/>
      <c r="B254" s="234"/>
      <c r="C254" s="235"/>
      <c r="D254" s="229" t="s">
        <v>142</v>
      </c>
      <c r="E254" s="235"/>
      <c r="F254" s="237" t="s">
        <v>361</v>
      </c>
      <c r="G254" s="235"/>
      <c r="H254" s="238">
        <v>17.254999999999999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142</v>
      </c>
      <c r="AU254" s="244" t="s">
        <v>89</v>
      </c>
      <c r="AV254" s="13" t="s">
        <v>89</v>
      </c>
      <c r="AW254" s="13" t="s">
        <v>4</v>
      </c>
      <c r="AX254" s="13" t="s">
        <v>87</v>
      </c>
      <c r="AY254" s="244" t="s">
        <v>131</v>
      </c>
    </row>
    <row r="255" s="2" customFormat="1" ht="24.15" customHeight="1">
      <c r="A255" s="36"/>
      <c r="B255" s="37"/>
      <c r="C255" s="216" t="s">
        <v>362</v>
      </c>
      <c r="D255" s="216" t="s">
        <v>133</v>
      </c>
      <c r="E255" s="217" t="s">
        <v>363</v>
      </c>
      <c r="F255" s="218" t="s">
        <v>364</v>
      </c>
      <c r="G255" s="219" t="s">
        <v>146</v>
      </c>
      <c r="H255" s="220">
        <v>2</v>
      </c>
      <c r="I255" s="221"/>
      <c r="J255" s="222">
        <f>ROUND(I255*H255,2)</f>
        <v>0</v>
      </c>
      <c r="K255" s="218" t="s">
        <v>1</v>
      </c>
      <c r="L255" s="42"/>
      <c r="M255" s="223" t="s">
        <v>1</v>
      </c>
      <c r="N255" s="224" t="s">
        <v>44</v>
      </c>
      <c r="O255" s="89"/>
      <c r="P255" s="225">
        <f>O255*H255</f>
        <v>0</v>
      </c>
      <c r="Q255" s="225">
        <v>0.06404</v>
      </c>
      <c r="R255" s="225">
        <f>Q255*H255</f>
        <v>0.12808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138</v>
      </c>
      <c r="AT255" s="227" t="s">
        <v>133</v>
      </c>
      <c r="AU255" s="227" t="s">
        <v>89</v>
      </c>
      <c r="AY255" s="15" t="s">
        <v>131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87</v>
      </c>
      <c r="BK255" s="228">
        <f>ROUND(I255*H255,2)</f>
        <v>0</v>
      </c>
      <c r="BL255" s="15" t="s">
        <v>138</v>
      </c>
      <c r="BM255" s="227" t="s">
        <v>365</v>
      </c>
    </row>
    <row r="256" s="2" customFormat="1">
      <c r="A256" s="36"/>
      <c r="B256" s="37"/>
      <c r="C256" s="38"/>
      <c r="D256" s="229" t="s">
        <v>140</v>
      </c>
      <c r="E256" s="38"/>
      <c r="F256" s="230" t="s">
        <v>366</v>
      </c>
      <c r="G256" s="38"/>
      <c r="H256" s="38"/>
      <c r="I256" s="231"/>
      <c r="J256" s="38"/>
      <c r="K256" s="38"/>
      <c r="L256" s="42"/>
      <c r="M256" s="232"/>
      <c r="N256" s="233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140</v>
      </c>
      <c r="AU256" s="15" t="s">
        <v>89</v>
      </c>
    </row>
    <row r="257" s="2" customFormat="1" ht="24.15" customHeight="1">
      <c r="A257" s="36"/>
      <c r="B257" s="37"/>
      <c r="C257" s="216" t="s">
        <v>367</v>
      </c>
      <c r="D257" s="216" t="s">
        <v>133</v>
      </c>
      <c r="E257" s="217" t="s">
        <v>368</v>
      </c>
      <c r="F257" s="218" t="s">
        <v>369</v>
      </c>
      <c r="G257" s="219" t="s">
        <v>146</v>
      </c>
      <c r="H257" s="220">
        <v>2</v>
      </c>
      <c r="I257" s="221"/>
      <c r="J257" s="222">
        <f>ROUND(I257*H257,2)</f>
        <v>0</v>
      </c>
      <c r="K257" s="218" t="s">
        <v>137</v>
      </c>
      <c r="L257" s="42"/>
      <c r="M257" s="223" t="s">
        <v>1</v>
      </c>
      <c r="N257" s="224" t="s">
        <v>44</v>
      </c>
      <c r="O257" s="89"/>
      <c r="P257" s="225">
        <f>O257*H257</f>
        <v>0</v>
      </c>
      <c r="Q257" s="225">
        <v>0.00396</v>
      </c>
      <c r="R257" s="225">
        <f>Q257*H257</f>
        <v>0.00792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138</v>
      </c>
      <c r="AT257" s="227" t="s">
        <v>133</v>
      </c>
      <c r="AU257" s="227" t="s">
        <v>89</v>
      </c>
      <c r="AY257" s="15" t="s">
        <v>131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87</v>
      </c>
      <c r="BK257" s="228">
        <f>ROUND(I257*H257,2)</f>
        <v>0</v>
      </c>
      <c r="BL257" s="15" t="s">
        <v>138</v>
      </c>
      <c r="BM257" s="227" t="s">
        <v>370</v>
      </c>
    </row>
    <row r="258" s="2" customFormat="1">
      <c r="A258" s="36"/>
      <c r="B258" s="37"/>
      <c r="C258" s="38"/>
      <c r="D258" s="229" t="s">
        <v>140</v>
      </c>
      <c r="E258" s="38"/>
      <c r="F258" s="230" t="s">
        <v>371</v>
      </c>
      <c r="G258" s="38"/>
      <c r="H258" s="38"/>
      <c r="I258" s="231"/>
      <c r="J258" s="38"/>
      <c r="K258" s="38"/>
      <c r="L258" s="42"/>
      <c r="M258" s="232"/>
      <c r="N258" s="233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140</v>
      </c>
      <c r="AU258" s="15" t="s">
        <v>89</v>
      </c>
    </row>
    <row r="259" s="2" customFormat="1" ht="37.8" customHeight="1">
      <c r="A259" s="36"/>
      <c r="B259" s="37"/>
      <c r="C259" s="246" t="s">
        <v>372</v>
      </c>
      <c r="D259" s="246" t="s">
        <v>242</v>
      </c>
      <c r="E259" s="247" t="s">
        <v>373</v>
      </c>
      <c r="F259" s="248" t="s">
        <v>374</v>
      </c>
      <c r="G259" s="249" t="s">
        <v>146</v>
      </c>
      <c r="H259" s="250">
        <v>2.0299999999999998</v>
      </c>
      <c r="I259" s="251"/>
      <c r="J259" s="252">
        <f>ROUND(I259*H259,2)</f>
        <v>0</v>
      </c>
      <c r="K259" s="248" t="s">
        <v>137</v>
      </c>
      <c r="L259" s="253"/>
      <c r="M259" s="254" t="s">
        <v>1</v>
      </c>
      <c r="N259" s="255" t="s">
        <v>44</v>
      </c>
      <c r="O259" s="89"/>
      <c r="P259" s="225">
        <f>O259*H259</f>
        <v>0</v>
      </c>
      <c r="Q259" s="225">
        <v>0.059999999999999998</v>
      </c>
      <c r="R259" s="225">
        <f>Q259*H259</f>
        <v>0.12179999999999998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177</v>
      </c>
      <c r="AT259" s="227" t="s">
        <v>242</v>
      </c>
      <c r="AU259" s="227" t="s">
        <v>89</v>
      </c>
      <c r="AY259" s="15" t="s">
        <v>131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87</v>
      </c>
      <c r="BK259" s="228">
        <f>ROUND(I259*H259,2)</f>
        <v>0</v>
      </c>
      <c r="BL259" s="15" t="s">
        <v>138</v>
      </c>
      <c r="BM259" s="227" t="s">
        <v>375</v>
      </c>
    </row>
    <row r="260" s="2" customFormat="1">
      <c r="A260" s="36"/>
      <c r="B260" s="37"/>
      <c r="C260" s="38"/>
      <c r="D260" s="229" t="s">
        <v>140</v>
      </c>
      <c r="E260" s="38"/>
      <c r="F260" s="230" t="s">
        <v>374</v>
      </c>
      <c r="G260" s="38"/>
      <c r="H260" s="38"/>
      <c r="I260" s="231"/>
      <c r="J260" s="38"/>
      <c r="K260" s="38"/>
      <c r="L260" s="42"/>
      <c r="M260" s="232"/>
      <c r="N260" s="233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140</v>
      </c>
      <c r="AU260" s="15" t="s">
        <v>89</v>
      </c>
    </row>
    <row r="261" s="13" customFormat="1">
      <c r="A261" s="13"/>
      <c r="B261" s="234"/>
      <c r="C261" s="235"/>
      <c r="D261" s="229" t="s">
        <v>142</v>
      </c>
      <c r="E261" s="235"/>
      <c r="F261" s="237" t="s">
        <v>376</v>
      </c>
      <c r="G261" s="235"/>
      <c r="H261" s="238">
        <v>2.0299999999999998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142</v>
      </c>
      <c r="AU261" s="244" t="s">
        <v>89</v>
      </c>
      <c r="AV261" s="13" t="s">
        <v>89</v>
      </c>
      <c r="AW261" s="13" t="s">
        <v>4</v>
      </c>
      <c r="AX261" s="13" t="s">
        <v>87</v>
      </c>
      <c r="AY261" s="244" t="s">
        <v>131</v>
      </c>
    </row>
    <row r="262" s="12" customFormat="1" ht="22.8" customHeight="1">
      <c r="A262" s="12"/>
      <c r="B262" s="200"/>
      <c r="C262" s="201"/>
      <c r="D262" s="202" t="s">
        <v>78</v>
      </c>
      <c r="E262" s="214" t="s">
        <v>377</v>
      </c>
      <c r="F262" s="214" t="s">
        <v>378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SUM(P263:P264)</f>
        <v>0</v>
      </c>
      <c r="Q262" s="208"/>
      <c r="R262" s="209">
        <f>SUM(R263:R264)</f>
        <v>0</v>
      </c>
      <c r="S262" s="208"/>
      <c r="T262" s="210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1" t="s">
        <v>87</v>
      </c>
      <c r="AT262" s="212" t="s">
        <v>78</v>
      </c>
      <c r="AU262" s="212" t="s">
        <v>87</v>
      </c>
      <c r="AY262" s="211" t="s">
        <v>131</v>
      </c>
      <c r="BK262" s="213">
        <f>SUM(BK263:BK264)</f>
        <v>0</v>
      </c>
    </row>
    <row r="263" s="2" customFormat="1" ht="24.15" customHeight="1">
      <c r="A263" s="36"/>
      <c r="B263" s="37"/>
      <c r="C263" s="216" t="s">
        <v>379</v>
      </c>
      <c r="D263" s="216" t="s">
        <v>133</v>
      </c>
      <c r="E263" s="217" t="s">
        <v>380</v>
      </c>
      <c r="F263" s="218" t="s">
        <v>381</v>
      </c>
      <c r="G263" s="219" t="s">
        <v>290</v>
      </c>
      <c r="H263" s="220">
        <v>11998.290000000001</v>
      </c>
      <c r="I263" s="221"/>
      <c r="J263" s="222">
        <f>ROUND(I263*H263,2)</f>
        <v>0</v>
      </c>
      <c r="K263" s="218" t="s">
        <v>137</v>
      </c>
      <c r="L263" s="42"/>
      <c r="M263" s="223" t="s">
        <v>1</v>
      </c>
      <c r="N263" s="224" t="s">
        <v>44</v>
      </c>
      <c r="O263" s="89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7" t="s">
        <v>138</v>
      </c>
      <c r="AT263" s="227" t="s">
        <v>133</v>
      </c>
      <c r="AU263" s="227" t="s">
        <v>89</v>
      </c>
      <c r="AY263" s="15" t="s">
        <v>131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5" t="s">
        <v>87</v>
      </c>
      <c r="BK263" s="228">
        <f>ROUND(I263*H263,2)</f>
        <v>0</v>
      </c>
      <c r="BL263" s="15" t="s">
        <v>138</v>
      </c>
      <c r="BM263" s="227" t="s">
        <v>382</v>
      </c>
    </row>
    <row r="264" s="2" customFormat="1">
      <c r="A264" s="36"/>
      <c r="B264" s="37"/>
      <c r="C264" s="38"/>
      <c r="D264" s="229" t="s">
        <v>140</v>
      </c>
      <c r="E264" s="38"/>
      <c r="F264" s="230" t="s">
        <v>383</v>
      </c>
      <c r="G264" s="38"/>
      <c r="H264" s="38"/>
      <c r="I264" s="231"/>
      <c r="J264" s="38"/>
      <c r="K264" s="38"/>
      <c r="L264" s="42"/>
      <c r="M264" s="232"/>
      <c r="N264" s="233"/>
      <c r="O264" s="89"/>
      <c r="P264" s="89"/>
      <c r="Q264" s="89"/>
      <c r="R264" s="89"/>
      <c r="S264" s="89"/>
      <c r="T264" s="90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5" t="s">
        <v>140</v>
      </c>
      <c r="AU264" s="15" t="s">
        <v>89</v>
      </c>
    </row>
    <row r="265" s="12" customFormat="1" ht="25.92" customHeight="1">
      <c r="A265" s="12"/>
      <c r="B265" s="200"/>
      <c r="C265" s="201"/>
      <c r="D265" s="202" t="s">
        <v>78</v>
      </c>
      <c r="E265" s="203" t="s">
        <v>384</v>
      </c>
      <c r="F265" s="203" t="s">
        <v>385</v>
      </c>
      <c r="G265" s="201"/>
      <c r="H265" s="201"/>
      <c r="I265" s="204"/>
      <c r="J265" s="205">
        <f>BK265</f>
        <v>0</v>
      </c>
      <c r="K265" s="201"/>
      <c r="L265" s="206"/>
      <c r="M265" s="207"/>
      <c r="N265" s="208"/>
      <c r="O265" s="208"/>
      <c r="P265" s="209">
        <f>P266+P279+P282+P287+P290+P293+P297</f>
        <v>0</v>
      </c>
      <c r="Q265" s="208"/>
      <c r="R265" s="209">
        <f>R266+R279+R282+R287+R290+R293+R297</f>
        <v>0</v>
      </c>
      <c r="S265" s="208"/>
      <c r="T265" s="210">
        <f>T266+T279+T282+T287+T290+T293+T297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1" t="s">
        <v>158</v>
      </c>
      <c r="AT265" s="212" t="s">
        <v>78</v>
      </c>
      <c r="AU265" s="212" t="s">
        <v>79</v>
      </c>
      <c r="AY265" s="211" t="s">
        <v>131</v>
      </c>
      <c r="BK265" s="213">
        <f>BK266+BK279+BK282+BK287+BK290+BK293+BK297</f>
        <v>0</v>
      </c>
    </row>
    <row r="266" s="12" customFormat="1" ht="22.8" customHeight="1">
      <c r="A266" s="12"/>
      <c r="B266" s="200"/>
      <c r="C266" s="201"/>
      <c r="D266" s="202" t="s">
        <v>78</v>
      </c>
      <c r="E266" s="214" t="s">
        <v>386</v>
      </c>
      <c r="F266" s="214" t="s">
        <v>387</v>
      </c>
      <c r="G266" s="201"/>
      <c r="H266" s="201"/>
      <c r="I266" s="204"/>
      <c r="J266" s="215">
        <f>BK266</f>
        <v>0</v>
      </c>
      <c r="K266" s="201"/>
      <c r="L266" s="206"/>
      <c r="M266" s="207"/>
      <c r="N266" s="208"/>
      <c r="O266" s="208"/>
      <c r="P266" s="209">
        <f>SUM(P267:P278)</f>
        <v>0</v>
      </c>
      <c r="Q266" s="208"/>
      <c r="R266" s="209">
        <f>SUM(R267:R278)</f>
        <v>0</v>
      </c>
      <c r="S266" s="208"/>
      <c r="T266" s="210">
        <f>SUM(T267:T278)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1" t="s">
        <v>158</v>
      </c>
      <c r="AT266" s="212" t="s">
        <v>78</v>
      </c>
      <c r="AU266" s="212" t="s">
        <v>87</v>
      </c>
      <c r="AY266" s="211" t="s">
        <v>131</v>
      </c>
      <c r="BK266" s="213">
        <f>SUM(BK267:BK278)</f>
        <v>0</v>
      </c>
    </row>
    <row r="267" s="2" customFormat="1" ht="14.4" customHeight="1">
      <c r="A267" s="36"/>
      <c r="B267" s="37"/>
      <c r="C267" s="216" t="s">
        <v>388</v>
      </c>
      <c r="D267" s="216" t="s">
        <v>133</v>
      </c>
      <c r="E267" s="217" t="s">
        <v>389</v>
      </c>
      <c r="F267" s="218" t="s">
        <v>390</v>
      </c>
      <c r="G267" s="219" t="s">
        <v>391</v>
      </c>
      <c r="H267" s="220">
        <v>1</v>
      </c>
      <c r="I267" s="221"/>
      <c r="J267" s="222">
        <f>ROUND(I267*H267,2)</f>
        <v>0</v>
      </c>
      <c r="K267" s="218" t="s">
        <v>137</v>
      </c>
      <c r="L267" s="42"/>
      <c r="M267" s="223" t="s">
        <v>1</v>
      </c>
      <c r="N267" s="224" t="s">
        <v>44</v>
      </c>
      <c r="O267" s="89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392</v>
      </c>
      <c r="AT267" s="227" t="s">
        <v>133</v>
      </c>
      <c r="AU267" s="227" t="s">
        <v>89</v>
      </c>
      <c r="AY267" s="15" t="s">
        <v>131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87</v>
      </c>
      <c r="BK267" s="228">
        <f>ROUND(I267*H267,2)</f>
        <v>0</v>
      </c>
      <c r="BL267" s="15" t="s">
        <v>392</v>
      </c>
      <c r="BM267" s="227" t="s">
        <v>393</v>
      </c>
    </row>
    <row r="268" s="2" customFormat="1">
      <c r="A268" s="36"/>
      <c r="B268" s="37"/>
      <c r="C268" s="38"/>
      <c r="D268" s="229" t="s">
        <v>140</v>
      </c>
      <c r="E268" s="38"/>
      <c r="F268" s="230" t="s">
        <v>390</v>
      </c>
      <c r="G268" s="38"/>
      <c r="H268" s="38"/>
      <c r="I268" s="231"/>
      <c r="J268" s="38"/>
      <c r="K268" s="38"/>
      <c r="L268" s="42"/>
      <c r="M268" s="232"/>
      <c r="N268" s="233"/>
      <c r="O268" s="89"/>
      <c r="P268" s="89"/>
      <c r="Q268" s="89"/>
      <c r="R268" s="89"/>
      <c r="S268" s="89"/>
      <c r="T268" s="90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140</v>
      </c>
      <c r="AU268" s="15" t="s">
        <v>89</v>
      </c>
    </row>
    <row r="269" s="2" customFormat="1" ht="14.4" customHeight="1">
      <c r="A269" s="36"/>
      <c r="B269" s="37"/>
      <c r="C269" s="216" t="s">
        <v>394</v>
      </c>
      <c r="D269" s="216" t="s">
        <v>133</v>
      </c>
      <c r="E269" s="217" t="s">
        <v>395</v>
      </c>
      <c r="F269" s="218" t="s">
        <v>396</v>
      </c>
      <c r="G269" s="219" t="s">
        <v>391</v>
      </c>
      <c r="H269" s="220">
        <v>1</v>
      </c>
      <c r="I269" s="221"/>
      <c r="J269" s="222">
        <f>ROUND(I269*H269,2)</f>
        <v>0</v>
      </c>
      <c r="K269" s="218" t="s">
        <v>137</v>
      </c>
      <c r="L269" s="42"/>
      <c r="M269" s="223" t="s">
        <v>1</v>
      </c>
      <c r="N269" s="224" t="s">
        <v>44</v>
      </c>
      <c r="O269" s="89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392</v>
      </c>
      <c r="AT269" s="227" t="s">
        <v>133</v>
      </c>
      <c r="AU269" s="227" t="s">
        <v>89</v>
      </c>
      <c r="AY269" s="15" t="s">
        <v>131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87</v>
      </c>
      <c r="BK269" s="228">
        <f>ROUND(I269*H269,2)</f>
        <v>0</v>
      </c>
      <c r="BL269" s="15" t="s">
        <v>392</v>
      </c>
      <c r="BM269" s="227" t="s">
        <v>397</v>
      </c>
    </row>
    <row r="270" s="2" customFormat="1">
      <c r="A270" s="36"/>
      <c r="B270" s="37"/>
      <c r="C270" s="38"/>
      <c r="D270" s="229" t="s">
        <v>140</v>
      </c>
      <c r="E270" s="38"/>
      <c r="F270" s="230" t="s">
        <v>396</v>
      </c>
      <c r="G270" s="38"/>
      <c r="H270" s="38"/>
      <c r="I270" s="231"/>
      <c r="J270" s="38"/>
      <c r="K270" s="38"/>
      <c r="L270" s="42"/>
      <c r="M270" s="232"/>
      <c r="N270" s="233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140</v>
      </c>
      <c r="AU270" s="15" t="s">
        <v>89</v>
      </c>
    </row>
    <row r="271" s="2" customFormat="1" ht="14.4" customHeight="1">
      <c r="A271" s="36"/>
      <c r="B271" s="37"/>
      <c r="C271" s="216" t="s">
        <v>398</v>
      </c>
      <c r="D271" s="216" t="s">
        <v>133</v>
      </c>
      <c r="E271" s="217" t="s">
        <v>399</v>
      </c>
      <c r="F271" s="218" t="s">
        <v>400</v>
      </c>
      <c r="G271" s="219" t="s">
        <v>391</v>
      </c>
      <c r="H271" s="220">
        <v>1</v>
      </c>
      <c r="I271" s="221"/>
      <c r="J271" s="222">
        <f>ROUND(I271*H271,2)</f>
        <v>0</v>
      </c>
      <c r="K271" s="218" t="s">
        <v>137</v>
      </c>
      <c r="L271" s="42"/>
      <c r="M271" s="223" t="s">
        <v>1</v>
      </c>
      <c r="N271" s="224" t="s">
        <v>44</v>
      </c>
      <c r="O271" s="89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27" t="s">
        <v>392</v>
      </c>
      <c r="AT271" s="227" t="s">
        <v>133</v>
      </c>
      <c r="AU271" s="227" t="s">
        <v>89</v>
      </c>
      <c r="AY271" s="15" t="s">
        <v>131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5" t="s">
        <v>87</v>
      </c>
      <c r="BK271" s="228">
        <f>ROUND(I271*H271,2)</f>
        <v>0</v>
      </c>
      <c r="BL271" s="15" t="s">
        <v>392</v>
      </c>
      <c r="BM271" s="227" t="s">
        <v>401</v>
      </c>
    </row>
    <row r="272" s="2" customFormat="1">
      <c r="A272" s="36"/>
      <c r="B272" s="37"/>
      <c r="C272" s="38"/>
      <c r="D272" s="229" t="s">
        <v>140</v>
      </c>
      <c r="E272" s="38"/>
      <c r="F272" s="230" t="s">
        <v>402</v>
      </c>
      <c r="G272" s="38"/>
      <c r="H272" s="38"/>
      <c r="I272" s="231"/>
      <c r="J272" s="38"/>
      <c r="K272" s="38"/>
      <c r="L272" s="42"/>
      <c r="M272" s="232"/>
      <c r="N272" s="233"/>
      <c r="O272" s="89"/>
      <c r="P272" s="89"/>
      <c r="Q272" s="89"/>
      <c r="R272" s="89"/>
      <c r="S272" s="89"/>
      <c r="T272" s="90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140</v>
      </c>
      <c r="AU272" s="15" t="s">
        <v>89</v>
      </c>
    </row>
    <row r="273" s="2" customFormat="1" ht="14.4" customHeight="1">
      <c r="A273" s="36"/>
      <c r="B273" s="37"/>
      <c r="C273" s="216" t="s">
        <v>403</v>
      </c>
      <c r="D273" s="216" t="s">
        <v>133</v>
      </c>
      <c r="E273" s="217" t="s">
        <v>404</v>
      </c>
      <c r="F273" s="218" t="s">
        <v>405</v>
      </c>
      <c r="G273" s="219" t="s">
        <v>391</v>
      </c>
      <c r="H273" s="220">
        <v>1</v>
      </c>
      <c r="I273" s="221"/>
      <c r="J273" s="222">
        <f>ROUND(I273*H273,2)</f>
        <v>0</v>
      </c>
      <c r="K273" s="218" t="s">
        <v>137</v>
      </c>
      <c r="L273" s="42"/>
      <c r="M273" s="223" t="s">
        <v>1</v>
      </c>
      <c r="N273" s="224" t="s">
        <v>44</v>
      </c>
      <c r="O273" s="89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392</v>
      </c>
      <c r="AT273" s="227" t="s">
        <v>133</v>
      </c>
      <c r="AU273" s="227" t="s">
        <v>89</v>
      </c>
      <c r="AY273" s="15" t="s">
        <v>131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87</v>
      </c>
      <c r="BK273" s="228">
        <f>ROUND(I273*H273,2)</f>
        <v>0</v>
      </c>
      <c r="BL273" s="15" t="s">
        <v>392</v>
      </c>
      <c r="BM273" s="227" t="s">
        <v>406</v>
      </c>
    </row>
    <row r="274" s="2" customFormat="1">
      <c r="A274" s="36"/>
      <c r="B274" s="37"/>
      <c r="C274" s="38"/>
      <c r="D274" s="229" t="s">
        <v>140</v>
      </c>
      <c r="E274" s="38"/>
      <c r="F274" s="230" t="s">
        <v>405</v>
      </c>
      <c r="G274" s="38"/>
      <c r="H274" s="38"/>
      <c r="I274" s="231"/>
      <c r="J274" s="38"/>
      <c r="K274" s="38"/>
      <c r="L274" s="42"/>
      <c r="M274" s="232"/>
      <c r="N274" s="233"/>
      <c r="O274" s="89"/>
      <c r="P274" s="89"/>
      <c r="Q274" s="89"/>
      <c r="R274" s="89"/>
      <c r="S274" s="89"/>
      <c r="T274" s="90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140</v>
      </c>
      <c r="AU274" s="15" t="s">
        <v>89</v>
      </c>
    </row>
    <row r="275" s="2" customFormat="1" ht="24.15" customHeight="1">
      <c r="A275" s="36"/>
      <c r="B275" s="37"/>
      <c r="C275" s="216" t="s">
        <v>407</v>
      </c>
      <c r="D275" s="216" t="s">
        <v>133</v>
      </c>
      <c r="E275" s="217" t="s">
        <v>408</v>
      </c>
      <c r="F275" s="218" t="s">
        <v>409</v>
      </c>
      <c r="G275" s="219" t="s">
        <v>391</v>
      </c>
      <c r="H275" s="220">
        <v>1</v>
      </c>
      <c r="I275" s="221"/>
      <c r="J275" s="222">
        <f>ROUND(I275*H275,2)</f>
        <v>0</v>
      </c>
      <c r="K275" s="218" t="s">
        <v>137</v>
      </c>
      <c r="L275" s="42"/>
      <c r="M275" s="223" t="s">
        <v>1</v>
      </c>
      <c r="N275" s="224" t="s">
        <v>44</v>
      </c>
      <c r="O275" s="89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392</v>
      </c>
      <c r="AT275" s="227" t="s">
        <v>133</v>
      </c>
      <c r="AU275" s="227" t="s">
        <v>89</v>
      </c>
      <c r="AY275" s="15" t="s">
        <v>131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87</v>
      </c>
      <c r="BK275" s="228">
        <f>ROUND(I275*H275,2)</f>
        <v>0</v>
      </c>
      <c r="BL275" s="15" t="s">
        <v>392</v>
      </c>
      <c r="BM275" s="227" t="s">
        <v>410</v>
      </c>
    </row>
    <row r="276" s="2" customFormat="1">
      <c r="A276" s="36"/>
      <c r="B276" s="37"/>
      <c r="C276" s="38"/>
      <c r="D276" s="229" t="s">
        <v>140</v>
      </c>
      <c r="E276" s="38"/>
      <c r="F276" s="230" t="s">
        <v>411</v>
      </c>
      <c r="G276" s="38"/>
      <c r="H276" s="38"/>
      <c r="I276" s="231"/>
      <c r="J276" s="38"/>
      <c r="K276" s="38"/>
      <c r="L276" s="42"/>
      <c r="M276" s="232"/>
      <c r="N276" s="233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140</v>
      </c>
      <c r="AU276" s="15" t="s">
        <v>89</v>
      </c>
    </row>
    <row r="277" s="2" customFormat="1" ht="14.4" customHeight="1">
      <c r="A277" s="36"/>
      <c r="B277" s="37"/>
      <c r="C277" s="216" t="s">
        <v>412</v>
      </c>
      <c r="D277" s="216" t="s">
        <v>133</v>
      </c>
      <c r="E277" s="217" t="s">
        <v>413</v>
      </c>
      <c r="F277" s="218" t="s">
        <v>414</v>
      </c>
      <c r="G277" s="219" t="s">
        <v>391</v>
      </c>
      <c r="H277" s="220">
        <v>1</v>
      </c>
      <c r="I277" s="221"/>
      <c r="J277" s="222">
        <f>ROUND(I277*H277,2)</f>
        <v>0</v>
      </c>
      <c r="K277" s="218" t="s">
        <v>137</v>
      </c>
      <c r="L277" s="42"/>
      <c r="M277" s="223" t="s">
        <v>1</v>
      </c>
      <c r="N277" s="224" t="s">
        <v>44</v>
      </c>
      <c r="O277" s="89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392</v>
      </c>
      <c r="AT277" s="227" t="s">
        <v>133</v>
      </c>
      <c r="AU277" s="227" t="s">
        <v>89</v>
      </c>
      <c r="AY277" s="15" t="s">
        <v>131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87</v>
      </c>
      <c r="BK277" s="228">
        <f>ROUND(I277*H277,2)</f>
        <v>0</v>
      </c>
      <c r="BL277" s="15" t="s">
        <v>392</v>
      </c>
      <c r="BM277" s="227" t="s">
        <v>415</v>
      </c>
    </row>
    <row r="278" s="2" customFormat="1">
      <c r="A278" s="36"/>
      <c r="B278" s="37"/>
      <c r="C278" s="38"/>
      <c r="D278" s="229" t="s">
        <v>140</v>
      </c>
      <c r="E278" s="38"/>
      <c r="F278" s="230" t="s">
        <v>414</v>
      </c>
      <c r="G278" s="38"/>
      <c r="H278" s="38"/>
      <c r="I278" s="231"/>
      <c r="J278" s="38"/>
      <c r="K278" s="38"/>
      <c r="L278" s="42"/>
      <c r="M278" s="232"/>
      <c r="N278" s="233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140</v>
      </c>
      <c r="AU278" s="15" t="s">
        <v>89</v>
      </c>
    </row>
    <row r="279" s="12" customFormat="1" ht="22.8" customHeight="1">
      <c r="A279" s="12"/>
      <c r="B279" s="200"/>
      <c r="C279" s="201"/>
      <c r="D279" s="202" t="s">
        <v>78</v>
      </c>
      <c r="E279" s="214" t="s">
        <v>416</v>
      </c>
      <c r="F279" s="214" t="s">
        <v>417</v>
      </c>
      <c r="G279" s="201"/>
      <c r="H279" s="201"/>
      <c r="I279" s="204"/>
      <c r="J279" s="215">
        <f>BK279</f>
        <v>0</v>
      </c>
      <c r="K279" s="201"/>
      <c r="L279" s="206"/>
      <c r="M279" s="207"/>
      <c r="N279" s="208"/>
      <c r="O279" s="208"/>
      <c r="P279" s="209">
        <f>SUM(P280:P281)</f>
        <v>0</v>
      </c>
      <c r="Q279" s="208"/>
      <c r="R279" s="209">
        <f>SUM(R280:R281)</f>
        <v>0</v>
      </c>
      <c r="S279" s="208"/>
      <c r="T279" s="210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1" t="s">
        <v>158</v>
      </c>
      <c r="AT279" s="212" t="s">
        <v>78</v>
      </c>
      <c r="AU279" s="212" t="s">
        <v>87</v>
      </c>
      <c r="AY279" s="211" t="s">
        <v>131</v>
      </c>
      <c r="BK279" s="213">
        <f>SUM(BK280:BK281)</f>
        <v>0</v>
      </c>
    </row>
    <row r="280" s="2" customFormat="1" ht="24.15" customHeight="1">
      <c r="A280" s="36"/>
      <c r="B280" s="37"/>
      <c r="C280" s="216" t="s">
        <v>418</v>
      </c>
      <c r="D280" s="216" t="s">
        <v>133</v>
      </c>
      <c r="E280" s="217" t="s">
        <v>419</v>
      </c>
      <c r="F280" s="218" t="s">
        <v>420</v>
      </c>
      <c r="G280" s="219" t="s">
        <v>391</v>
      </c>
      <c r="H280" s="220">
        <v>1</v>
      </c>
      <c r="I280" s="221"/>
      <c r="J280" s="222">
        <f>ROUND(I280*H280,2)</f>
        <v>0</v>
      </c>
      <c r="K280" s="218" t="s">
        <v>137</v>
      </c>
      <c r="L280" s="42"/>
      <c r="M280" s="223" t="s">
        <v>1</v>
      </c>
      <c r="N280" s="224" t="s">
        <v>44</v>
      </c>
      <c r="O280" s="89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7" t="s">
        <v>392</v>
      </c>
      <c r="AT280" s="227" t="s">
        <v>133</v>
      </c>
      <c r="AU280" s="227" t="s">
        <v>89</v>
      </c>
      <c r="AY280" s="15" t="s">
        <v>131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5" t="s">
        <v>87</v>
      </c>
      <c r="BK280" s="228">
        <f>ROUND(I280*H280,2)</f>
        <v>0</v>
      </c>
      <c r="BL280" s="15" t="s">
        <v>392</v>
      </c>
      <c r="BM280" s="227" t="s">
        <v>421</v>
      </c>
    </row>
    <row r="281" s="2" customFormat="1">
      <c r="A281" s="36"/>
      <c r="B281" s="37"/>
      <c r="C281" s="38"/>
      <c r="D281" s="229" t="s">
        <v>140</v>
      </c>
      <c r="E281" s="38"/>
      <c r="F281" s="230" t="s">
        <v>422</v>
      </c>
      <c r="G281" s="38"/>
      <c r="H281" s="38"/>
      <c r="I281" s="231"/>
      <c r="J281" s="38"/>
      <c r="K281" s="38"/>
      <c r="L281" s="42"/>
      <c r="M281" s="232"/>
      <c r="N281" s="233"/>
      <c r="O281" s="89"/>
      <c r="P281" s="89"/>
      <c r="Q281" s="89"/>
      <c r="R281" s="89"/>
      <c r="S281" s="89"/>
      <c r="T281" s="90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140</v>
      </c>
      <c r="AU281" s="15" t="s">
        <v>89</v>
      </c>
    </row>
    <row r="282" s="12" customFormat="1" ht="22.8" customHeight="1">
      <c r="A282" s="12"/>
      <c r="B282" s="200"/>
      <c r="C282" s="201"/>
      <c r="D282" s="202" t="s">
        <v>78</v>
      </c>
      <c r="E282" s="214" t="s">
        <v>423</v>
      </c>
      <c r="F282" s="214" t="s">
        <v>424</v>
      </c>
      <c r="G282" s="201"/>
      <c r="H282" s="201"/>
      <c r="I282" s="204"/>
      <c r="J282" s="215">
        <f>BK282</f>
        <v>0</v>
      </c>
      <c r="K282" s="201"/>
      <c r="L282" s="206"/>
      <c r="M282" s="207"/>
      <c r="N282" s="208"/>
      <c r="O282" s="208"/>
      <c r="P282" s="209">
        <f>SUM(P283:P286)</f>
        <v>0</v>
      </c>
      <c r="Q282" s="208"/>
      <c r="R282" s="209">
        <f>SUM(R283:R286)</f>
        <v>0</v>
      </c>
      <c r="S282" s="208"/>
      <c r="T282" s="210">
        <f>SUM(T283:T286)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1" t="s">
        <v>158</v>
      </c>
      <c r="AT282" s="212" t="s">
        <v>78</v>
      </c>
      <c r="AU282" s="212" t="s">
        <v>87</v>
      </c>
      <c r="AY282" s="211" t="s">
        <v>131</v>
      </c>
      <c r="BK282" s="213">
        <f>SUM(BK283:BK286)</f>
        <v>0</v>
      </c>
    </row>
    <row r="283" s="2" customFormat="1" ht="14.4" customHeight="1">
      <c r="A283" s="36"/>
      <c r="B283" s="37"/>
      <c r="C283" s="216" t="s">
        <v>425</v>
      </c>
      <c r="D283" s="216" t="s">
        <v>133</v>
      </c>
      <c r="E283" s="217" t="s">
        <v>426</v>
      </c>
      <c r="F283" s="218" t="s">
        <v>427</v>
      </c>
      <c r="G283" s="219" t="s">
        <v>391</v>
      </c>
      <c r="H283" s="220">
        <v>1</v>
      </c>
      <c r="I283" s="221"/>
      <c r="J283" s="222">
        <f>ROUND(I283*H283,2)</f>
        <v>0</v>
      </c>
      <c r="K283" s="218" t="s">
        <v>137</v>
      </c>
      <c r="L283" s="42"/>
      <c r="M283" s="223" t="s">
        <v>1</v>
      </c>
      <c r="N283" s="224" t="s">
        <v>44</v>
      </c>
      <c r="O283" s="89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7" t="s">
        <v>392</v>
      </c>
      <c r="AT283" s="227" t="s">
        <v>133</v>
      </c>
      <c r="AU283" s="227" t="s">
        <v>89</v>
      </c>
      <c r="AY283" s="15" t="s">
        <v>131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5" t="s">
        <v>87</v>
      </c>
      <c r="BK283" s="228">
        <f>ROUND(I283*H283,2)</f>
        <v>0</v>
      </c>
      <c r="BL283" s="15" t="s">
        <v>392</v>
      </c>
      <c r="BM283" s="227" t="s">
        <v>428</v>
      </c>
    </row>
    <row r="284" s="2" customFormat="1">
      <c r="A284" s="36"/>
      <c r="B284" s="37"/>
      <c r="C284" s="38"/>
      <c r="D284" s="229" t="s">
        <v>140</v>
      </c>
      <c r="E284" s="38"/>
      <c r="F284" s="230" t="s">
        <v>427</v>
      </c>
      <c r="G284" s="38"/>
      <c r="H284" s="38"/>
      <c r="I284" s="231"/>
      <c r="J284" s="38"/>
      <c r="K284" s="38"/>
      <c r="L284" s="42"/>
      <c r="M284" s="232"/>
      <c r="N284" s="233"/>
      <c r="O284" s="89"/>
      <c r="P284" s="89"/>
      <c r="Q284" s="89"/>
      <c r="R284" s="89"/>
      <c r="S284" s="89"/>
      <c r="T284" s="90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140</v>
      </c>
      <c r="AU284" s="15" t="s">
        <v>89</v>
      </c>
    </row>
    <row r="285" s="2" customFormat="1" ht="14.4" customHeight="1">
      <c r="A285" s="36"/>
      <c r="B285" s="37"/>
      <c r="C285" s="216" t="s">
        <v>429</v>
      </c>
      <c r="D285" s="216" t="s">
        <v>133</v>
      </c>
      <c r="E285" s="217" t="s">
        <v>430</v>
      </c>
      <c r="F285" s="218" t="s">
        <v>431</v>
      </c>
      <c r="G285" s="219" t="s">
        <v>432</v>
      </c>
      <c r="H285" s="220">
        <v>1</v>
      </c>
      <c r="I285" s="221"/>
      <c r="J285" s="222">
        <f>ROUND(I285*H285,2)</f>
        <v>0</v>
      </c>
      <c r="K285" s="218" t="s">
        <v>1</v>
      </c>
      <c r="L285" s="42"/>
      <c r="M285" s="223" t="s">
        <v>1</v>
      </c>
      <c r="N285" s="224" t="s">
        <v>44</v>
      </c>
      <c r="O285" s="89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7" t="s">
        <v>392</v>
      </c>
      <c r="AT285" s="227" t="s">
        <v>133</v>
      </c>
      <c r="AU285" s="227" t="s">
        <v>89</v>
      </c>
      <c r="AY285" s="15" t="s">
        <v>131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5" t="s">
        <v>87</v>
      </c>
      <c r="BK285" s="228">
        <f>ROUND(I285*H285,2)</f>
        <v>0</v>
      </c>
      <c r="BL285" s="15" t="s">
        <v>392</v>
      </c>
      <c r="BM285" s="227" t="s">
        <v>433</v>
      </c>
    </row>
    <row r="286" s="2" customFormat="1">
      <c r="A286" s="36"/>
      <c r="B286" s="37"/>
      <c r="C286" s="38"/>
      <c r="D286" s="229" t="s">
        <v>140</v>
      </c>
      <c r="E286" s="38"/>
      <c r="F286" s="230" t="s">
        <v>431</v>
      </c>
      <c r="G286" s="38"/>
      <c r="H286" s="38"/>
      <c r="I286" s="231"/>
      <c r="J286" s="38"/>
      <c r="K286" s="38"/>
      <c r="L286" s="42"/>
      <c r="M286" s="232"/>
      <c r="N286" s="233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140</v>
      </c>
      <c r="AU286" s="15" t="s">
        <v>89</v>
      </c>
    </row>
    <row r="287" s="12" customFormat="1" ht="22.8" customHeight="1">
      <c r="A287" s="12"/>
      <c r="B287" s="200"/>
      <c r="C287" s="201"/>
      <c r="D287" s="202" t="s">
        <v>78</v>
      </c>
      <c r="E287" s="214" t="s">
        <v>434</v>
      </c>
      <c r="F287" s="214" t="s">
        <v>435</v>
      </c>
      <c r="G287" s="201"/>
      <c r="H287" s="201"/>
      <c r="I287" s="204"/>
      <c r="J287" s="215">
        <f>BK287</f>
        <v>0</v>
      </c>
      <c r="K287" s="201"/>
      <c r="L287" s="206"/>
      <c r="M287" s="207"/>
      <c r="N287" s="208"/>
      <c r="O287" s="208"/>
      <c r="P287" s="209">
        <f>SUM(P288:P289)</f>
        <v>0</v>
      </c>
      <c r="Q287" s="208"/>
      <c r="R287" s="209">
        <f>SUM(R288:R289)</f>
        <v>0</v>
      </c>
      <c r="S287" s="208"/>
      <c r="T287" s="210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158</v>
      </c>
      <c r="AT287" s="212" t="s">
        <v>78</v>
      </c>
      <c r="AU287" s="212" t="s">
        <v>87</v>
      </c>
      <c r="AY287" s="211" t="s">
        <v>131</v>
      </c>
      <c r="BK287" s="213">
        <f>SUM(BK288:BK289)</f>
        <v>0</v>
      </c>
    </row>
    <row r="288" s="2" customFormat="1" ht="14.4" customHeight="1">
      <c r="A288" s="36"/>
      <c r="B288" s="37"/>
      <c r="C288" s="216" t="s">
        <v>436</v>
      </c>
      <c r="D288" s="216" t="s">
        <v>133</v>
      </c>
      <c r="E288" s="217" t="s">
        <v>437</v>
      </c>
      <c r="F288" s="218" t="s">
        <v>438</v>
      </c>
      <c r="G288" s="219" t="s">
        <v>391</v>
      </c>
      <c r="H288" s="220">
        <v>12</v>
      </c>
      <c r="I288" s="221"/>
      <c r="J288" s="222">
        <f>ROUND(I288*H288,2)</f>
        <v>0</v>
      </c>
      <c r="K288" s="218" t="s">
        <v>137</v>
      </c>
      <c r="L288" s="42"/>
      <c r="M288" s="223" t="s">
        <v>1</v>
      </c>
      <c r="N288" s="224" t="s">
        <v>44</v>
      </c>
      <c r="O288" s="89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392</v>
      </c>
      <c r="AT288" s="227" t="s">
        <v>133</v>
      </c>
      <c r="AU288" s="227" t="s">
        <v>89</v>
      </c>
      <c r="AY288" s="15" t="s">
        <v>131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87</v>
      </c>
      <c r="BK288" s="228">
        <f>ROUND(I288*H288,2)</f>
        <v>0</v>
      </c>
      <c r="BL288" s="15" t="s">
        <v>392</v>
      </c>
      <c r="BM288" s="227" t="s">
        <v>439</v>
      </c>
    </row>
    <row r="289" s="2" customFormat="1">
      <c r="A289" s="36"/>
      <c r="B289" s="37"/>
      <c r="C289" s="38"/>
      <c r="D289" s="229" t="s">
        <v>140</v>
      </c>
      <c r="E289" s="38"/>
      <c r="F289" s="230" t="s">
        <v>440</v>
      </c>
      <c r="G289" s="38"/>
      <c r="H289" s="38"/>
      <c r="I289" s="231"/>
      <c r="J289" s="38"/>
      <c r="K289" s="38"/>
      <c r="L289" s="42"/>
      <c r="M289" s="232"/>
      <c r="N289" s="233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140</v>
      </c>
      <c r="AU289" s="15" t="s">
        <v>89</v>
      </c>
    </row>
    <row r="290" s="12" customFormat="1" ht="22.8" customHeight="1">
      <c r="A290" s="12"/>
      <c r="B290" s="200"/>
      <c r="C290" s="201"/>
      <c r="D290" s="202" t="s">
        <v>78</v>
      </c>
      <c r="E290" s="214" t="s">
        <v>441</v>
      </c>
      <c r="F290" s="214" t="s">
        <v>442</v>
      </c>
      <c r="G290" s="201"/>
      <c r="H290" s="201"/>
      <c r="I290" s="204"/>
      <c r="J290" s="215">
        <f>BK290</f>
        <v>0</v>
      </c>
      <c r="K290" s="201"/>
      <c r="L290" s="206"/>
      <c r="M290" s="207"/>
      <c r="N290" s="208"/>
      <c r="O290" s="208"/>
      <c r="P290" s="209">
        <f>SUM(P291:P292)</f>
        <v>0</v>
      </c>
      <c r="Q290" s="208"/>
      <c r="R290" s="209">
        <f>SUM(R291:R292)</f>
        <v>0</v>
      </c>
      <c r="S290" s="208"/>
      <c r="T290" s="210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1" t="s">
        <v>158</v>
      </c>
      <c r="AT290" s="212" t="s">
        <v>78</v>
      </c>
      <c r="AU290" s="212" t="s">
        <v>87</v>
      </c>
      <c r="AY290" s="211" t="s">
        <v>131</v>
      </c>
      <c r="BK290" s="213">
        <f>SUM(BK291:BK292)</f>
        <v>0</v>
      </c>
    </row>
    <row r="291" s="2" customFormat="1" ht="14.4" customHeight="1">
      <c r="A291" s="36"/>
      <c r="B291" s="37"/>
      <c r="C291" s="216" t="s">
        <v>443</v>
      </c>
      <c r="D291" s="216" t="s">
        <v>133</v>
      </c>
      <c r="E291" s="217" t="s">
        <v>444</v>
      </c>
      <c r="F291" s="218" t="s">
        <v>445</v>
      </c>
      <c r="G291" s="219" t="s">
        <v>391</v>
      </c>
      <c r="H291" s="220">
        <v>1</v>
      </c>
      <c r="I291" s="221"/>
      <c r="J291" s="222">
        <f>ROUND(I291*H291,2)</f>
        <v>0</v>
      </c>
      <c r="K291" s="218" t="s">
        <v>137</v>
      </c>
      <c r="L291" s="42"/>
      <c r="M291" s="223" t="s">
        <v>1</v>
      </c>
      <c r="N291" s="224" t="s">
        <v>44</v>
      </c>
      <c r="O291" s="89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392</v>
      </c>
      <c r="AT291" s="227" t="s">
        <v>133</v>
      </c>
      <c r="AU291" s="227" t="s">
        <v>89</v>
      </c>
      <c r="AY291" s="15" t="s">
        <v>131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87</v>
      </c>
      <c r="BK291" s="228">
        <f>ROUND(I291*H291,2)</f>
        <v>0</v>
      </c>
      <c r="BL291" s="15" t="s">
        <v>392</v>
      </c>
      <c r="BM291" s="227" t="s">
        <v>446</v>
      </c>
    </row>
    <row r="292" s="2" customFormat="1">
      <c r="A292" s="36"/>
      <c r="B292" s="37"/>
      <c r="C292" s="38"/>
      <c r="D292" s="229" t="s">
        <v>140</v>
      </c>
      <c r="E292" s="38"/>
      <c r="F292" s="230" t="s">
        <v>445</v>
      </c>
      <c r="G292" s="38"/>
      <c r="H292" s="38"/>
      <c r="I292" s="231"/>
      <c r="J292" s="38"/>
      <c r="K292" s="38"/>
      <c r="L292" s="42"/>
      <c r="M292" s="232"/>
      <c r="N292" s="233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140</v>
      </c>
      <c r="AU292" s="15" t="s">
        <v>89</v>
      </c>
    </row>
    <row r="293" s="12" customFormat="1" ht="22.8" customHeight="1">
      <c r="A293" s="12"/>
      <c r="B293" s="200"/>
      <c r="C293" s="201"/>
      <c r="D293" s="202" t="s">
        <v>78</v>
      </c>
      <c r="E293" s="214" t="s">
        <v>447</v>
      </c>
      <c r="F293" s="214" t="s">
        <v>448</v>
      </c>
      <c r="G293" s="201"/>
      <c r="H293" s="201"/>
      <c r="I293" s="204"/>
      <c r="J293" s="215">
        <f>BK293</f>
        <v>0</v>
      </c>
      <c r="K293" s="201"/>
      <c r="L293" s="206"/>
      <c r="M293" s="207"/>
      <c r="N293" s="208"/>
      <c r="O293" s="208"/>
      <c r="P293" s="209">
        <f>SUM(P294:P296)</f>
        <v>0</v>
      </c>
      <c r="Q293" s="208"/>
      <c r="R293" s="209">
        <f>SUM(R294:R296)</f>
        <v>0</v>
      </c>
      <c r="S293" s="208"/>
      <c r="T293" s="210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1" t="s">
        <v>158</v>
      </c>
      <c r="AT293" s="212" t="s">
        <v>78</v>
      </c>
      <c r="AU293" s="212" t="s">
        <v>87</v>
      </c>
      <c r="AY293" s="211" t="s">
        <v>131</v>
      </c>
      <c r="BK293" s="213">
        <f>SUM(BK294:BK296)</f>
        <v>0</v>
      </c>
    </row>
    <row r="294" s="2" customFormat="1" ht="14.4" customHeight="1">
      <c r="A294" s="36"/>
      <c r="B294" s="37"/>
      <c r="C294" s="216" t="s">
        <v>449</v>
      </c>
      <c r="D294" s="216" t="s">
        <v>133</v>
      </c>
      <c r="E294" s="217" t="s">
        <v>450</v>
      </c>
      <c r="F294" s="218" t="s">
        <v>451</v>
      </c>
      <c r="G294" s="219" t="s">
        <v>452</v>
      </c>
      <c r="H294" s="220">
        <v>1</v>
      </c>
      <c r="I294" s="221"/>
      <c r="J294" s="222">
        <f>ROUND(I294*H294,2)</f>
        <v>0</v>
      </c>
      <c r="K294" s="218" t="s">
        <v>137</v>
      </c>
      <c r="L294" s="42"/>
      <c r="M294" s="223" t="s">
        <v>1</v>
      </c>
      <c r="N294" s="224" t="s">
        <v>44</v>
      </c>
      <c r="O294" s="89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7" t="s">
        <v>392</v>
      </c>
      <c r="AT294" s="227" t="s">
        <v>133</v>
      </c>
      <c r="AU294" s="227" t="s">
        <v>89</v>
      </c>
      <c r="AY294" s="15" t="s">
        <v>131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5" t="s">
        <v>87</v>
      </c>
      <c r="BK294" s="228">
        <f>ROUND(I294*H294,2)</f>
        <v>0</v>
      </c>
      <c r="BL294" s="15" t="s">
        <v>392</v>
      </c>
      <c r="BM294" s="227" t="s">
        <v>453</v>
      </c>
    </row>
    <row r="295" s="2" customFormat="1">
      <c r="A295" s="36"/>
      <c r="B295" s="37"/>
      <c r="C295" s="38"/>
      <c r="D295" s="229" t="s">
        <v>140</v>
      </c>
      <c r="E295" s="38"/>
      <c r="F295" s="230" t="s">
        <v>454</v>
      </c>
      <c r="G295" s="38"/>
      <c r="H295" s="38"/>
      <c r="I295" s="231"/>
      <c r="J295" s="38"/>
      <c r="K295" s="38"/>
      <c r="L295" s="42"/>
      <c r="M295" s="232"/>
      <c r="N295" s="233"/>
      <c r="O295" s="89"/>
      <c r="P295" s="89"/>
      <c r="Q295" s="89"/>
      <c r="R295" s="89"/>
      <c r="S295" s="89"/>
      <c r="T295" s="90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140</v>
      </c>
      <c r="AU295" s="15" t="s">
        <v>89</v>
      </c>
    </row>
    <row r="296" s="2" customFormat="1">
      <c r="A296" s="36"/>
      <c r="B296" s="37"/>
      <c r="C296" s="38"/>
      <c r="D296" s="229" t="s">
        <v>175</v>
      </c>
      <c r="E296" s="38"/>
      <c r="F296" s="245" t="s">
        <v>455</v>
      </c>
      <c r="G296" s="38"/>
      <c r="H296" s="38"/>
      <c r="I296" s="231"/>
      <c r="J296" s="38"/>
      <c r="K296" s="38"/>
      <c r="L296" s="42"/>
      <c r="M296" s="232"/>
      <c r="N296" s="233"/>
      <c r="O296" s="89"/>
      <c r="P296" s="89"/>
      <c r="Q296" s="89"/>
      <c r="R296" s="89"/>
      <c r="S296" s="89"/>
      <c r="T296" s="90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175</v>
      </c>
      <c r="AU296" s="15" t="s">
        <v>89</v>
      </c>
    </row>
    <row r="297" s="12" customFormat="1" ht="22.8" customHeight="1">
      <c r="A297" s="12"/>
      <c r="B297" s="200"/>
      <c r="C297" s="201"/>
      <c r="D297" s="202" t="s">
        <v>78</v>
      </c>
      <c r="E297" s="214" t="s">
        <v>456</v>
      </c>
      <c r="F297" s="214" t="s">
        <v>457</v>
      </c>
      <c r="G297" s="201"/>
      <c r="H297" s="201"/>
      <c r="I297" s="204"/>
      <c r="J297" s="215">
        <f>BK297</f>
        <v>0</v>
      </c>
      <c r="K297" s="201"/>
      <c r="L297" s="206"/>
      <c r="M297" s="207"/>
      <c r="N297" s="208"/>
      <c r="O297" s="208"/>
      <c r="P297" s="209">
        <f>SUM(P298:P299)</f>
        <v>0</v>
      </c>
      <c r="Q297" s="208"/>
      <c r="R297" s="209">
        <f>SUM(R298:R299)</f>
        <v>0</v>
      </c>
      <c r="S297" s="208"/>
      <c r="T297" s="210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1" t="s">
        <v>158</v>
      </c>
      <c r="AT297" s="212" t="s">
        <v>78</v>
      </c>
      <c r="AU297" s="212" t="s">
        <v>87</v>
      </c>
      <c r="AY297" s="211" t="s">
        <v>131</v>
      </c>
      <c r="BK297" s="213">
        <f>SUM(BK298:BK299)</f>
        <v>0</v>
      </c>
    </row>
    <row r="298" s="2" customFormat="1" ht="14.4" customHeight="1">
      <c r="A298" s="36"/>
      <c r="B298" s="37"/>
      <c r="C298" s="216" t="s">
        <v>458</v>
      </c>
      <c r="D298" s="216" t="s">
        <v>133</v>
      </c>
      <c r="E298" s="217" t="s">
        <v>459</v>
      </c>
      <c r="F298" s="218" t="s">
        <v>460</v>
      </c>
      <c r="G298" s="219" t="s">
        <v>391</v>
      </c>
      <c r="H298" s="220">
        <v>1</v>
      </c>
      <c r="I298" s="221"/>
      <c r="J298" s="222">
        <f>ROUND(I298*H298,2)</f>
        <v>0</v>
      </c>
      <c r="K298" s="218" t="s">
        <v>137</v>
      </c>
      <c r="L298" s="42"/>
      <c r="M298" s="223" t="s">
        <v>1</v>
      </c>
      <c r="N298" s="224" t="s">
        <v>44</v>
      </c>
      <c r="O298" s="89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7" t="s">
        <v>392</v>
      </c>
      <c r="AT298" s="227" t="s">
        <v>133</v>
      </c>
      <c r="AU298" s="227" t="s">
        <v>89</v>
      </c>
      <c r="AY298" s="15" t="s">
        <v>131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5" t="s">
        <v>87</v>
      </c>
      <c r="BK298" s="228">
        <f>ROUND(I298*H298,2)</f>
        <v>0</v>
      </c>
      <c r="BL298" s="15" t="s">
        <v>392</v>
      </c>
      <c r="BM298" s="227" t="s">
        <v>461</v>
      </c>
    </row>
    <row r="299" s="2" customFormat="1">
      <c r="A299" s="36"/>
      <c r="B299" s="37"/>
      <c r="C299" s="38"/>
      <c r="D299" s="229" t="s">
        <v>140</v>
      </c>
      <c r="E299" s="38"/>
      <c r="F299" s="230" t="s">
        <v>462</v>
      </c>
      <c r="G299" s="38"/>
      <c r="H299" s="38"/>
      <c r="I299" s="231"/>
      <c r="J299" s="38"/>
      <c r="K299" s="38"/>
      <c r="L299" s="42"/>
      <c r="M299" s="256"/>
      <c r="N299" s="257"/>
      <c r="O299" s="258"/>
      <c r="P299" s="258"/>
      <c r="Q299" s="258"/>
      <c r="R299" s="258"/>
      <c r="S299" s="258"/>
      <c r="T299" s="259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140</v>
      </c>
      <c r="AU299" s="15" t="s">
        <v>89</v>
      </c>
    </row>
    <row r="300" s="2" customFormat="1" ht="6.96" customHeight="1">
      <c r="A300" s="36"/>
      <c r="B300" s="64"/>
      <c r="C300" s="65"/>
      <c r="D300" s="65"/>
      <c r="E300" s="65"/>
      <c r="F300" s="65"/>
      <c r="G300" s="65"/>
      <c r="H300" s="65"/>
      <c r="I300" s="65"/>
      <c r="J300" s="65"/>
      <c r="K300" s="65"/>
      <c r="L300" s="42"/>
      <c r="M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</row>
  </sheetData>
  <sheetProtection sheet="1" autoFilter="0" formatColumns="0" formatRows="0" objects="1" scenarios="1" spinCount="100000" saltValue="ZFipRYOs3/fJkkRsufsSISvAS7UGjQkETiGG9DrCEUSd1JJhQeJYmL86zqjBfHn5oVSdojnh1hfpfvsFM3pv0w==" hashValue="4d5jNIz6bjB/fONzRFXapqz2DPPshxW57kJQNbMf/gEXhJFeKUca+s4abjUDGXMVxxCVb1hu5f75i/LpQyMq+A==" algorithmName="SHA-512" password="CC35"/>
  <autoFilter ref="C130:K29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463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ROUND(J134,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ROUND((SUM(BE134:BE367)),  2)</f>
        <v>0</v>
      </c>
      <c r="G33" s="36"/>
      <c r="H33" s="36"/>
      <c r="I33" s="153">
        <v>0.20999999999999999</v>
      </c>
      <c r="J33" s="152">
        <f>ROUND(((SUM(BE134:BE367))*I33),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ROUND((SUM(BF134:BF367)),  2)</f>
        <v>0</v>
      </c>
      <c r="G34" s="36"/>
      <c r="H34" s="36"/>
      <c r="I34" s="153">
        <v>0.14999999999999999</v>
      </c>
      <c r="J34" s="152">
        <f>ROUND(((SUM(BF134:BF367))*I34),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ROUND((SUM(BG134:BG367)),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ROUND((SUM(BH134:BH367)),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ROUND((SUM(BI134:BI367)),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202110082 - SO 102 - POLNÍ CESTA C18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97</v>
      </c>
      <c r="D94" s="174"/>
      <c r="E94" s="174"/>
      <c r="F94" s="174"/>
      <c r="G94" s="174"/>
      <c r="H94" s="174"/>
      <c r="I94" s="174"/>
      <c r="J94" s="175" t="s">
        <v>98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99</v>
      </c>
      <c r="D96" s="38"/>
      <c r="E96" s="38"/>
      <c r="F96" s="38"/>
      <c r="G96" s="38"/>
      <c r="H96" s="38"/>
      <c r="I96" s="38"/>
      <c r="J96" s="108">
        <f>J134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100</v>
      </c>
    </row>
    <row r="97" s="9" customFormat="1" ht="24.96" customHeight="1">
      <c r="A97" s="9"/>
      <c r="B97" s="177"/>
      <c r="C97" s="178"/>
      <c r="D97" s="179" t="s">
        <v>101</v>
      </c>
      <c r="E97" s="180"/>
      <c r="F97" s="180"/>
      <c r="G97" s="180"/>
      <c r="H97" s="180"/>
      <c r="I97" s="180"/>
      <c r="J97" s="181">
        <f>J135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102</v>
      </c>
      <c r="E98" s="186"/>
      <c r="F98" s="186"/>
      <c r="G98" s="186"/>
      <c r="H98" s="186"/>
      <c r="I98" s="186"/>
      <c r="J98" s="187">
        <f>J136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103</v>
      </c>
      <c r="E99" s="186"/>
      <c r="F99" s="186"/>
      <c r="G99" s="186"/>
      <c r="H99" s="186"/>
      <c r="I99" s="186"/>
      <c r="J99" s="187">
        <f>J223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464</v>
      </c>
      <c r="E100" s="186"/>
      <c r="F100" s="186"/>
      <c r="G100" s="186"/>
      <c r="H100" s="186"/>
      <c r="I100" s="186"/>
      <c r="J100" s="187">
        <f>J245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J249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J256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106</v>
      </c>
      <c r="E103" s="186"/>
      <c r="F103" s="186"/>
      <c r="G103" s="186"/>
      <c r="H103" s="186"/>
      <c r="I103" s="186"/>
      <c r="J103" s="187">
        <f>J287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465</v>
      </c>
      <c r="E104" s="186"/>
      <c r="F104" s="186"/>
      <c r="G104" s="186"/>
      <c r="H104" s="186"/>
      <c r="I104" s="186"/>
      <c r="J104" s="187">
        <f>J306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466</v>
      </c>
      <c r="E105" s="186"/>
      <c r="F105" s="186"/>
      <c r="G105" s="186"/>
      <c r="H105" s="186"/>
      <c r="I105" s="186"/>
      <c r="J105" s="187">
        <f>J320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107</v>
      </c>
      <c r="E106" s="186"/>
      <c r="F106" s="186"/>
      <c r="G106" s="186"/>
      <c r="H106" s="186"/>
      <c r="I106" s="186"/>
      <c r="J106" s="187">
        <f>J330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7"/>
      <c r="C107" s="178"/>
      <c r="D107" s="179" t="s">
        <v>108</v>
      </c>
      <c r="E107" s="180"/>
      <c r="F107" s="180"/>
      <c r="G107" s="180"/>
      <c r="H107" s="180"/>
      <c r="I107" s="180"/>
      <c r="J107" s="181">
        <f>J333</f>
        <v>0</v>
      </c>
      <c r="K107" s="178"/>
      <c r="L107" s="18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3"/>
      <c r="C108" s="184"/>
      <c r="D108" s="185" t="s">
        <v>109</v>
      </c>
      <c r="E108" s="186"/>
      <c r="F108" s="186"/>
      <c r="G108" s="186"/>
      <c r="H108" s="186"/>
      <c r="I108" s="186"/>
      <c r="J108" s="187">
        <f>J334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110</v>
      </c>
      <c r="E109" s="186"/>
      <c r="F109" s="186"/>
      <c r="G109" s="186"/>
      <c r="H109" s="186"/>
      <c r="I109" s="186"/>
      <c r="J109" s="187">
        <f>J347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111</v>
      </c>
      <c r="E110" s="186"/>
      <c r="F110" s="186"/>
      <c r="G110" s="186"/>
      <c r="H110" s="186"/>
      <c r="I110" s="186"/>
      <c r="J110" s="187">
        <f>J350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112</v>
      </c>
      <c r="E111" s="186"/>
      <c r="F111" s="186"/>
      <c r="G111" s="186"/>
      <c r="H111" s="186"/>
      <c r="I111" s="186"/>
      <c r="J111" s="187">
        <f>J355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113</v>
      </c>
      <c r="E112" s="186"/>
      <c r="F112" s="186"/>
      <c r="G112" s="186"/>
      <c r="H112" s="186"/>
      <c r="I112" s="186"/>
      <c r="J112" s="187">
        <f>J358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114</v>
      </c>
      <c r="E113" s="186"/>
      <c r="F113" s="186"/>
      <c r="G113" s="186"/>
      <c r="H113" s="186"/>
      <c r="I113" s="186"/>
      <c r="J113" s="187">
        <f>J361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115</v>
      </c>
      <c r="E114" s="186"/>
      <c r="F114" s="186"/>
      <c r="G114" s="186"/>
      <c r="H114" s="186"/>
      <c r="I114" s="186"/>
      <c r="J114" s="187">
        <f>J365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20" s="2" customFormat="1" ht="6.96" customHeight="1">
      <c r="A120" s="36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24.96" customHeight="1">
      <c r="A121" s="36"/>
      <c r="B121" s="37"/>
      <c r="C121" s="21" t="s">
        <v>116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16</v>
      </c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6.5" customHeight="1">
      <c r="A124" s="36"/>
      <c r="B124" s="37"/>
      <c r="C124" s="38"/>
      <c r="D124" s="38"/>
      <c r="E124" s="172" t="str">
        <f>E7</f>
        <v>POLNÍ CESTY BĚLČICE - ZÁHROBÍ</v>
      </c>
      <c r="F124" s="30"/>
      <c r="G124" s="30"/>
      <c r="H124" s="30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94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6.5" customHeight="1">
      <c r="A126" s="36"/>
      <c r="B126" s="37"/>
      <c r="C126" s="38"/>
      <c r="D126" s="38"/>
      <c r="E126" s="74" t="str">
        <f>E9</f>
        <v>202110082 - SO 102 - POLNÍ CESTA C18 k.ú. BĚLČICE</v>
      </c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20</v>
      </c>
      <c r="D128" s="38"/>
      <c r="E128" s="38"/>
      <c r="F128" s="25" t="str">
        <f>F12</f>
        <v>Bělčice</v>
      </c>
      <c r="G128" s="38"/>
      <c r="H128" s="38"/>
      <c r="I128" s="30" t="s">
        <v>22</v>
      </c>
      <c r="J128" s="77" t="str">
        <f>IF(J12="","",J12)</f>
        <v>30. 10. 2021</v>
      </c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6.96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24</v>
      </c>
      <c r="D130" s="38"/>
      <c r="E130" s="38"/>
      <c r="F130" s="25" t="str">
        <f>E15</f>
        <v>SPU Strakonice</v>
      </c>
      <c r="G130" s="38"/>
      <c r="H130" s="38"/>
      <c r="I130" s="30" t="s">
        <v>32</v>
      </c>
      <c r="J130" s="34" t="str">
        <f>E21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5.15" customHeight="1">
      <c r="A131" s="36"/>
      <c r="B131" s="37"/>
      <c r="C131" s="30" t="s">
        <v>30</v>
      </c>
      <c r="D131" s="38"/>
      <c r="E131" s="38"/>
      <c r="F131" s="25" t="str">
        <f>IF(E18="","",E18)</f>
        <v>Vyplň údaj</v>
      </c>
      <c r="G131" s="38"/>
      <c r="H131" s="38"/>
      <c r="I131" s="30" t="s">
        <v>37</v>
      </c>
      <c r="J131" s="34" t="str">
        <f>E24</f>
        <v>S-pro servis s.r.o.</v>
      </c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0.32" customHeight="1">
      <c r="A132" s="36"/>
      <c r="B132" s="37"/>
      <c r="C132" s="38"/>
      <c r="D132" s="38"/>
      <c r="E132" s="38"/>
      <c r="F132" s="38"/>
      <c r="G132" s="38"/>
      <c r="H132" s="38"/>
      <c r="I132" s="38"/>
      <c r="J132" s="38"/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11" customFormat="1" ht="29.28" customHeight="1">
      <c r="A133" s="189"/>
      <c r="B133" s="190"/>
      <c r="C133" s="191" t="s">
        <v>117</v>
      </c>
      <c r="D133" s="192" t="s">
        <v>64</v>
      </c>
      <c r="E133" s="192" t="s">
        <v>60</v>
      </c>
      <c r="F133" s="192" t="s">
        <v>61</v>
      </c>
      <c r="G133" s="192" t="s">
        <v>118</v>
      </c>
      <c r="H133" s="192" t="s">
        <v>119</v>
      </c>
      <c r="I133" s="192" t="s">
        <v>120</v>
      </c>
      <c r="J133" s="192" t="s">
        <v>98</v>
      </c>
      <c r="K133" s="193" t="s">
        <v>121</v>
      </c>
      <c r="L133" s="194"/>
      <c r="M133" s="98" t="s">
        <v>1</v>
      </c>
      <c r="N133" s="99" t="s">
        <v>43</v>
      </c>
      <c r="O133" s="99" t="s">
        <v>122</v>
      </c>
      <c r="P133" s="99" t="s">
        <v>123</v>
      </c>
      <c r="Q133" s="99" t="s">
        <v>124</v>
      </c>
      <c r="R133" s="99" t="s">
        <v>125</v>
      </c>
      <c r="S133" s="99" t="s">
        <v>126</v>
      </c>
      <c r="T133" s="100" t="s">
        <v>127</v>
      </c>
      <c r="U133" s="189"/>
      <c r="V133" s="189"/>
      <c r="W133" s="189"/>
      <c r="X133" s="189"/>
      <c r="Y133" s="189"/>
      <c r="Z133" s="189"/>
      <c r="AA133" s="189"/>
      <c r="AB133" s="189"/>
      <c r="AC133" s="189"/>
      <c r="AD133" s="189"/>
      <c r="AE133" s="189"/>
    </row>
    <row r="134" s="2" customFormat="1" ht="22.8" customHeight="1">
      <c r="A134" s="36"/>
      <c r="B134" s="37"/>
      <c r="C134" s="105" t="s">
        <v>128</v>
      </c>
      <c r="D134" s="38"/>
      <c r="E134" s="38"/>
      <c r="F134" s="38"/>
      <c r="G134" s="38"/>
      <c r="H134" s="38"/>
      <c r="I134" s="38"/>
      <c r="J134" s="195">
        <f>BK134</f>
        <v>0</v>
      </c>
      <c r="K134" s="38"/>
      <c r="L134" s="42"/>
      <c r="M134" s="101"/>
      <c r="N134" s="196"/>
      <c r="O134" s="102"/>
      <c r="P134" s="197">
        <f>P135+P333</f>
        <v>0</v>
      </c>
      <c r="Q134" s="102"/>
      <c r="R134" s="197">
        <f>R135+R333</f>
        <v>6338.6506139000003</v>
      </c>
      <c r="S134" s="102"/>
      <c r="T134" s="198">
        <f>T135+T333</f>
        <v>26.620000000000001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78</v>
      </c>
      <c r="AU134" s="15" t="s">
        <v>100</v>
      </c>
      <c r="BK134" s="199">
        <f>BK135+BK333</f>
        <v>0</v>
      </c>
    </row>
    <row r="135" s="12" customFormat="1" ht="25.92" customHeight="1">
      <c r="A135" s="12"/>
      <c r="B135" s="200"/>
      <c r="C135" s="201"/>
      <c r="D135" s="202" t="s">
        <v>78</v>
      </c>
      <c r="E135" s="203" t="s">
        <v>129</v>
      </c>
      <c r="F135" s="203" t="s">
        <v>130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P136+P223+P245+P249+P256+P287+P306+P320+P330</f>
        <v>0</v>
      </c>
      <c r="Q135" s="208"/>
      <c r="R135" s="209">
        <f>R136+R223+R245+R249+R256+R287+R306+R320+R330</f>
        <v>6338.6506139000003</v>
      </c>
      <c r="S135" s="208"/>
      <c r="T135" s="210">
        <f>T136+T223+T245+T249+T256+T287+T306+T320+T330</f>
        <v>26.620000000000001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87</v>
      </c>
      <c r="AT135" s="212" t="s">
        <v>78</v>
      </c>
      <c r="AU135" s="212" t="s">
        <v>79</v>
      </c>
      <c r="AY135" s="211" t="s">
        <v>131</v>
      </c>
      <c r="BK135" s="213">
        <f>BK136+BK223+BK245+BK249+BK256+BK287+BK306+BK320+BK330</f>
        <v>0</v>
      </c>
    </row>
    <row r="136" s="12" customFormat="1" ht="22.8" customHeight="1">
      <c r="A136" s="12"/>
      <c r="B136" s="200"/>
      <c r="C136" s="201"/>
      <c r="D136" s="202" t="s">
        <v>78</v>
      </c>
      <c r="E136" s="214" t="s">
        <v>87</v>
      </c>
      <c r="F136" s="214" t="s">
        <v>132</v>
      </c>
      <c r="G136" s="201"/>
      <c r="H136" s="201"/>
      <c r="I136" s="204"/>
      <c r="J136" s="215">
        <f>BK136</f>
        <v>0</v>
      </c>
      <c r="K136" s="201"/>
      <c r="L136" s="206"/>
      <c r="M136" s="207"/>
      <c r="N136" s="208"/>
      <c r="O136" s="208"/>
      <c r="P136" s="209">
        <f>SUM(P137:P222)</f>
        <v>0</v>
      </c>
      <c r="Q136" s="208"/>
      <c r="R136" s="209">
        <f>SUM(R137:R222)</f>
        <v>263.669421</v>
      </c>
      <c r="S136" s="208"/>
      <c r="T136" s="210">
        <f>SUM(T137:T222)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1" t="s">
        <v>87</v>
      </c>
      <c r="AT136" s="212" t="s">
        <v>78</v>
      </c>
      <c r="AU136" s="212" t="s">
        <v>87</v>
      </c>
      <c r="AY136" s="211" t="s">
        <v>131</v>
      </c>
      <c r="BK136" s="213">
        <f>SUM(BK137:BK222)</f>
        <v>0</v>
      </c>
    </row>
    <row r="137" s="2" customFormat="1" ht="24.15" customHeight="1">
      <c r="A137" s="36"/>
      <c r="B137" s="37"/>
      <c r="C137" s="216" t="s">
        <v>87</v>
      </c>
      <c r="D137" s="216" t="s">
        <v>133</v>
      </c>
      <c r="E137" s="217" t="s">
        <v>134</v>
      </c>
      <c r="F137" s="218" t="s">
        <v>135</v>
      </c>
      <c r="G137" s="219" t="s">
        <v>136</v>
      </c>
      <c r="H137" s="220">
        <v>1070</v>
      </c>
      <c r="I137" s="221"/>
      <c r="J137" s="222">
        <f>ROUND(I137*H137,2)</f>
        <v>0</v>
      </c>
      <c r="K137" s="218" t="s">
        <v>137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138</v>
      </c>
      <c r="AT137" s="227" t="s">
        <v>133</v>
      </c>
      <c r="AU137" s="227" t="s">
        <v>89</v>
      </c>
      <c r="AY137" s="15" t="s">
        <v>131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138</v>
      </c>
      <c r="BM137" s="227" t="s">
        <v>467</v>
      </c>
    </row>
    <row r="138" s="2" customFormat="1">
      <c r="A138" s="36"/>
      <c r="B138" s="37"/>
      <c r="C138" s="38"/>
      <c r="D138" s="229" t="s">
        <v>140</v>
      </c>
      <c r="E138" s="38"/>
      <c r="F138" s="230" t="s">
        <v>141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140</v>
      </c>
      <c r="AU138" s="15" t="s">
        <v>89</v>
      </c>
    </row>
    <row r="139" s="13" customFormat="1">
      <c r="A139" s="13"/>
      <c r="B139" s="234"/>
      <c r="C139" s="235"/>
      <c r="D139" s="229" t="s">
        <v>142</v>
      </c>
      <c r="E139" s="236" t="s">
        <v>1</v>
      </c>
      <c r="F139" s="237" t="s">
        <v>468</v>
      </c>
      <c r="G139" s="235"/>
      <c r="H139" s="238">
        <v>1070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142</v>
      </c>
      <c r="AU139" s="244" t="s">
        <v>89</v>
      </c>
      <c r="AV139" s="13" t="s">
        <v>89</v>
      </c>
      <c r="AW139" s="13" t="s">
        <v>36</v>
      </c>
      <c r="AX139" s="13" t="s">
        <v>87</v>
      </c>
      <c r="AY139" s="244" t="s">
        <v>131</v>
      </c>
    </row>
    <row r="140" s="2" customFormat="1" ht="24.15" customHeight="1">
      <c r="A140" s="36"/>
      <c r="B140" s="37"/>
      <c r="C140" s="216" t="s">
        <v>89</v>
      </c>
      <c r="D140" s="216" t="s">
        <v>133</v>
      </c>
      <c r="E140" s="217" t="s">
        <v>469</v>
      </c>
      <c r="F140" s="218" t="s">
        <v>470</v>
      </c>
      <c r="G140" s="219" t="s">
        <v>146</v>
      </c>
      <c r="H140" s="220">
        <v>2</v>
      </c>
      <c r="I140" s="221"/>
      <c r="J140" s="222">
        <f>ROUND(I140*H140,2)</f>
        <v>0</v>
      </c>
      <c r="K140" s="218" t="s">
        <v>137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138</v>
      </c>
      <c r="AT140" s="227" t="s">
        <v>133</v>
      </c>
      <c r="AU140" s="227" t="s">
        <v>89</v>
      </c>
      <c r="AY140" s="15" t="s">
        <v>131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138</v>
      </c>
      <c r="BM140" s="227" t="s">
        <v>471</v>
      </c>
    </row>
    <row r="141" s="2" customFormat="1">
      <c r="A141" s="36"/>
      <c r="B141" s="37"/>
      <c r="C141" s="38"/>
      <c r="D141" s="229" t="s">
        <v>140</v>
      </c>
      <c r="E141" s="38"/>
      <c r="F141" s="230" t="s">
        <v>472</v>
      </c>
      <c r="G141" s="38"/>
      <c r="H141" s="38"/>
      <c r="I141" s="231"/>
      <c r="J141" s="38"/>
      <c r="K141" s="38"/>
      <c r="L141" s="42"/>
      <c r="M141" s="232"/>
      <c r="N141" s="233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140</v>
      </c>
      <c r="AU141" s="15" t="s">
        <v>89</v>
      </c>
    </row>
    <row r="142" s="2" customFormat="1" ht="14.4" customHeight="1">
      <c r="A142" s="36"/>
      <c r="B142" s="37"/>
      <c r="C142" s="216" t="s">
        <v>149</v>
      </c>
      <c r="D142" s="216" t="s">
        <v>133</v>
      </c>
      <c r="E142" s="217" t="s">
        <v>473</v>
      </c>
      <c r="F142" s="218" t="s">
        <v>474</v>
      </c>
      <c r="G142" s="219" t="s">
        <v>146</v>
      </c>
      <c r="H142" s="220">
        <v>2</v>
      </c>
      <c r="I142" s="221"/>
      <c r="J142" s="222">
        <f>ROUND(I142*H142,2)</f>
        <v>0</v>
      </c>
      <c r="K142" s="218" t="s">
        <v>137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138</v>
      </c>
      <c r="AT142" s="227" t="s">
        <v>133</v>
      </c>
      <c r="AU142" s="227" t="s">
        <v>89</v>
      </c>
      <c r="AY142" s="15" t="s">
        <v>131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138</v>
      </c>
      <c r="BM142" s="227" t="s">
        <v>475</v>
      </c>
    </row>
    <row r="143" s="2" customFormat="1">
      <c r="A143" s="36"/>
      <c r="B143" s="37"/>
      <c r="C143" s="38"/>
      <c r="D143" s="229" t="s">
        <v>140</v>
      </c>
      <c r="E143" s="38"/>
      <c r="F143" s="230" t="s">
        <v>476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140</v>
      </c>
      <c r="AU143" s="15" t="s">
        <v>89</v>
      </c>
    </row>
    <row r="144" s="2" customFormat="1" ht="24.15" customHeight="1">
      <c r="A144" s="36"/>
      <c r="B144" s="37"/>
      <c r="C144" s="216" t="s">
        <v>138</v>
      </c>
      <c r="D144" s="216" t="s">
        <v>133</v>
      </c>
      <c r="E144" s="217" t="s">
        <v>169</v>
      </c>
      <c r="F144" s="218" t="s">
        <v>170</v>
      </c>
      <c r="G144" s="219" t="s">
        <v>171</v>
      </c>
      <c r="H144" s="220">
        <v>228.17599999999999</v>
      </c>
      <c r="I144" s="221"/>
      <c r="J144" s="222">
        <f>ROUND(I144*H144,2)</f>
        <v>0</v>
      </c>
      <c r="K144" s="218" t="s">
        <v>172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138</v>
      </c>
      <c r="AT144" s="227" t="s">
        <v>133</v>
      </c>
      <c r="AU144" s="227" t="s">
        <v>89</v>
      </c>
      <c r="AY144" s="15" t="s">
        <v>131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138</v>
      </c>
      <c r="BM144" s="227" t="s">
        <v>477</v>
      </c>
    </row>
    <row r="145" s="2" customFormat="1">
      <c r="A145" s="36"/>
      <c r="B145" s="37"/>
      <c r="C145" s="38"/>
      <c r="D145" s="229" t="s">
        <v>140</v>
      </c>
      <c r="E145" s="38"/>
      <c r="F145" s="230" t="s">
        <v>174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140</v>
      </c>
      <c r="AU145" s="15" t="s">
        <v>89</v>
      </c>
    </row>
    <row r="146" s="2" customFormat="1">
      <c r="A146" s="36"/>
      <c r="B146" s="37"/>
      <c r="C146" s="38"/>
      <c r="D146" s="229" t="s">
        <v>175</v>
      </c>
      <c r="E146" s="38"/>
      <c r="F146" s="245" t="s">
        <v>176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175</v>
      </c>
      <c r="AU146" s="15" t="s">
        <v>89</v>
      </c>
    </row>
    <row r="147" s="2" customFormat="1" ht="24.15" customHeight="1">
      <c r="A147" s="36"/>
      <c r="B147" s="37"/>
      <c r="C147" s="216" t="s">
        <v>158</v>
      </c>
      <c r="D147" s="216" t="s">
        <v>133</v>
      </c>
      <c r="E147" s="217" t="s">
        <v>478</v>
      </c>
      <c r="F147" s="218" t="s">
        <v>479</v>
      </c>
      <c r="G147" s="219" t="s">
        <v>171</v>
      </c>
      <c r="H147" s="220">
        <v>297.29500000000002</v>
      </c>
      <c r="I147" s="221"/>
      <c r="J147" s="222">
        <f>ROUND(I147*H147,2)</f>
        <v>0</v>
      </c>
      <c r="K147" s="218" t="s">
        <v>137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138</v>
      </c>
      <c r="AT147" s="227" t="s">
        <v>133</v>
      </c>
      <c r="AU147" s="227" t="s">
        <v>89</v>
      </c>
      <c r="AY147" s="15" t="s">
        <v>131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138</v>
      </c>
      <c r="BM147" s="227" t="s">
        <v>480</v>
      </c>
    </row>
    <row r="148" s="2" customFormat="1">
      <c r="A148" s="36"/>
      <c r="B148" s="37"/>
      <c r="C148" s="38"/>
      <c r="D148" s="229" t="s">
        <v>140</v>
      </c>
      <c r="E148" s="38"/>
      <c r="F148" s="230" t="s">
        <v>481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140</v>
      </c>
      <c r="AU148" s="15" t="s">
        <v>89</v>
      </c>
    </row>
    <row r="149" s="2" customFormat="1">
      <c r="A149" s="36"/>
      <c r="B149" s="37"/>
      <c r="C149" s="38"/>
      <c r="D149" s="229" t="s">
        <v>175</v>
      </c>
      <c r="E149" s="38"/>
      <c r="F149" s="245" t="s">
        <v>185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175</v>
      </c>
      <c r="AU149" s="15" t="s">
        <v>89</v>
      </c>
    </row>
    <row r="150" s="13" customFormat="1">
      <c r="A150" s="13"/>
      <c r="B150" s="234"/>
      <c r="C150" s="235"/>
      <c r="D150" s="229" t="s">
        <v>142</v>
      </c>
      <c r="E150" s="236" t="s">
        <v>1</v>
      </c>
      <c r="F150" s="237" t="s">
        <v>482</v>
      </c>
      <c r="G150" s="235"/>
      <c r="H150" s="238">
        <v>297.29500000000002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142</v>
      </c>
      <c r="AU150" s="244" t="s">
        <v>89</v>
      </c>
      <c r="AV150" s="13" t="s">
        <v>89</v>
      </c>
      <c r="AW150" s="13" t="s">
        <v>36</v>
      </c>
      <c r="AX150" s="13" t="s">
        <v>87</v>
      </c>
      <c r="AY150" s="244" t="s">
        <v>131</v>
      </c>
    </row>
    <row r="151" s="2" customFormat="1" ht="24.15" customHeight="1">
      <c r="A151" s="36"/>
      <c r="B151" s="37"/>
      <c r="C151" s="216" t="s">
        <v>163</v>
      </c>
      <c r="D151" s="216" t="s">
        <v>133</v>
      </c>
      <c r="E151" s="217" t="s">
        <v>178</v>
      </c>
      <c r="F151" s="218" t="s">
        <v>179</v>
      </c>
      <c r="G151" s="219" t="s">
        <v>171</v>
      </c>
      <c r="H151" s="220">
        <v>1357.01</v>
      </c>
      <c r="I151" s="221"/>
      <c r="J151" s="222">
        <f>ROUND(I151*H151,2)</f>
        <v>0</v>
      </c>
      <c r="K151" s="218" t="s">
        <v>137</v>
      </c>
      <c r="L151" s="42"/>
      <c r="M151" s="223" t="s">
        <v>1</v>
      </c>
      <c r="N151" s="224" t="s">
        <v>44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138</v>
      </c>
      <c r="AT151" s="227" t="s">
        <v>133</v>
      </c>
      <c r="AU151" s="227" t="s">
        <v>89</v>
      </c>
      <c r="AY151" s="15" t="s">
        <v>131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138</v>
      </c>
      <c r="BM151" s="227" t="s">
        <v>483</v>
      </c>
    </row>
    <row r="152" s="2" customFormat="1">
      <c r="A152" s="36"/>
      <c r="B152" s="37"/>
      <c r="C152" s="38"/>
      <c r="D152" s="229" t="s">
        <v>140</v>
      </c>
      <c r="E152" s="38"/>
      <c r="F152" s="230" t="s">
        <v>181</v>
      </c>
      <c r="G152" s="38"/>
      <c r="H152" s="38"/>
      <c r="I152" s="231"/>
      <c r="J152" s="38"/>
      <c r="K152" s="38"/>
      <c r="L152" s="42"/>
      <c r="M152" s="232"/>
      <c r="N152" s="233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140</v>
      </c>
      <c r="AU152" s="15" t="s">
        <v>89</v>
      </c>
    </row>
    <row r="153" s="13" customFormat="1">
      <c r="A153" s="13"/>
      <c r="B153" s="234"/>
      <c r="C153" s="235"/>
      <c r="D153" s="229" t="s">
        <v>142</v>
      </c>
      <c r="E153" s="236" t="s">
        <v>1</v>
      </c>
      <c r="F153" s="237" t="s">
        <v>484</v>
      </c>
      <c r="G153" s="235"/>
      <c r="H153" s="238">
        <v>1357.01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142</v>
      </c>
      <c r="AU153" s="244" t="s">
        <v>89</v>
      </c>
      <c r="AV153" s="13" t="s">
        <v>89</v>
      </c>
      <c r="AW153" s="13" t="s">
        <v>36</v>
      </c>
      <c r="AX153" s="13" t="s">
        <v>87</v>
      </c>
      <c r="AY153" s="244" t="s">
        <v>131</v>
      </c>
    </row>
    <row r="154" s="2" customFormat="1" ht="24.15" customHeight="1">
      <c r="A154" s="36"/>
      <c r="B154" s="37"/>
      <c r="C154" s="216" t="s">
        <v>168</v>
      </c>
      <c r="D154" s="216" t="s">
        <v>133</v>
      </c>
      <c r="E154" s="217" t="s">
        <v>485</v>
      </c>
      <c r="F154" s="218" t="s">
        <v>486</v>
      </c>
      <c r="G154" s="219" t="s">
        <v>171</v>
      </c>
      <c r="H154" s="220">
        <v>10.800000000000001</v>
      </c>
      <c r="I154" s="221"/>
      <c r="J154" s="222">
        <f>ROUND(I154*H154,2)</f>
        <v>0</v>
      </c>
      <c r="K154" s="218" t="s">
        <v>137</v>
      </c>
      <c r="L154" s="42"/>
      <c r="M154" s="223" t="s">
        <v>1</v>
      </c>
      <c r="N154" s="224" t="s">
        <v>44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138</v>
      </c>
      <c r="AT154" s="227" t="s">
        <v>133</v>
      </c>
      <c r="AU154" s="227" t="s">
        <v>89</v>
      </c>
      <c r="AY154" s="15" t="s">
        <v>131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138</v>
      </c>
      <c r="BM154" s="227" t="s">
        <v>487</v>
      </c>
    </row>
    <row r="155" s="2" customFormat="1">
      <c r="A155" s="36"/>
      <c r="B155" s="37"/>
      <c r="C155" s="38"/>
      <c r="D155" s="229" t="s">
        <v>140</v>
      </c>
      <c r="E155" s="38"/>
      <c r="F155" s="230" t="s">
        <v>488</v>
      </c>
      <c r="G155" s="38"/>
      <c r="H155" s="38"/>
      <c r="I155" s="231"/>
      <c r="J155" s="38"/>
      <c r="K155" s="38"/>
      <c r="L155" s="42"/>
      <c r="M155" s="232"/>
      <c r="N155" s="233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140</v>
      </c>
      <c r="AU155" s="15" t="s">
        <v>89</v>
      </c>
    </row>
    <row r="156" s="2" customFormat="1">
      <c r="A156" s="36"/>
      <c r="B156" s="37"/>
      <c r="C156" s="38"/>
      <c r="D156" s="229" t="s">
        <v>175</v>
      </c>
      <c r="E156" s="38"/>
      <c r="F156" s="245" t="s">
        <v>489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175</v>
      </c>
      <c r="AU156" s="15" t="s">
        <v>89</v>
      </c>
    </row>
    <row r="157" s="13" customFormat="1">
      <c r="A157" s="13"/>
      <c r="B157" s="234"/>
      <c r="C157" s="235"/>
      <c r="D157" s="229" t="s">
        <v>142</v>
      </c>
      <c r="E157" s="236" t="s">
        <v>1</v>
      </c>
      <c r="F157" s="237" t="s">
        <v>490</v>
      </c>
      <c r="G157" s="235"/>
      <c r="H157" s="238">
        <v>10.800000000000001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142</v>
      </c>
      <c r="AU157" s="244" t="s">
        <v>89</v>
      </c>
      <c r="AV157" s="13" t="s">
        <v>89</v>
      </c>
      <c r="AW157" s="13" t="s">
        <v>36</v>
      </c>
      <c r="AX157" s="13" t="s">
        <v>87</v>
      </c>
      <c r="AY157" s="244" t="s">
        <v>131</v>
      </c>
    </row>
    <row r="158" s="2" customFormat="1" ht="24.15" customHeight="1">
      <c r="A158" s="36"/>
      <c r="B158" s="37"/>
      <c r="C158" s="216" t="s">
        <v>177</v>
      </c>
      <c r="D158" s="216" t="s">
        <v>133</v>
      </c>
      <c r="E158" s="217" t="s">
        <v>193</v>
      </c>
      <c r="F158" s="218" t="s">
        <v>194</v>
      </c>
      <c r="G158" s="219" t="s">
        <v>171</v>
      </c>
      <c r="H158" s="220">
        <v>130.76300000000001</v>
      </c>
      <c r="I158" s="221"/>
      <c r="J158" s="222">
        <f>ROUND(I158*H158,2)</f>
        <v>0</v>
      </c>
      <c r="K158" s="218" t="s">
        <v>137</v>
      </c>
      <c r="L158" s="42"/>
      <c r="M158" s="223" t="s">
        <v>1</v>
      </c>
      <c r="N158" s="224" t="s">
        <v>44</v>
      </c>
      <c r="O158" s="89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7" t="s">
        <v>138</v>
      </c>
      <c r="AT158" s="227" t="s">
        <v>133</v>
      </c>
      <c r="AU158" s="227" t="s">
        <v>89</v>
      </c>
      <c r="AY158" s="15" t="s">
        <v>131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5" t="s">
        <v>87</v>
      </c>
      <c r="BK158" s="228">
        <f>ROUND(I158*H158,2)</f>
        <v>0</v>
      </c>
      <c r="BL158" s="15" t="s">
        <v>138</v>
      </c>
      <c r="BM158" s="227" t="s">
        <v>491</v>
      </c>
    </row>
    <row r="159" s="2" customFormat="1">
      <c r="A159" s="36"/>
      <c r="B159" s="37"/>
      <c r="C159" s="38"/>
      <c r="D159" s="229" t="s">
        <v>140</v>
      </c>
      <c r="E159" s="38"/>
      <c r="F159" s="230" t="s">
        <v>196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140</v>
      </c>
      <c r="AU159" s="15" t="s">
        <v>89</v>
      </c>
    </row>
    <row r="160" s="13" customFormat="1">
      <c r="A160" s="13"/>
      <c r="B160" s="234"/>
      <c r="C160" s="235"/>
      <c r="D160" s="229" t="s">
        <v>142</v>
      </c>
      <c r="E160" s="236" t="s">
        <v>1</v>
      </c>
      <c r="F160" s="237" t="s">
        <v>492</v>
      </c>
      <c r="G160" s="235"/>
      <c r="H160" s="238">
        <v>130.76300000000001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142</v>
      </c>
      <c r="AU160" s="244" t="s">
        <v>89</v>
      </c>
      <c r="AV160" s="13" t="s">
        <v>89</v>
      </c>
      <c r="AW160" s="13" t="s">
        <v>36</v>
      </c>
      <c r="AX160" s="13" t="s">
        <v>87</v>
      </c>
      <c r="AY160" s="244" t="s">
        <v>131</v>
      </c>
    </row>
    <row r="161" s="2" customFormat="1" ht="24.15" customHeight="1">
      <c r="A161" s="36"/>
      <c r="B161" s="37"/>
      <c r="C161" s="216" t="s">
        <v>183</v>
      </c>
      <c r="D161" s="216" t="s">
        <v>133</v>
      </c>
      <c r="E161" s="217" t="s">
        <v>493</v>
      </c>
      <c r="F161" s="218" t="s">
        <v>494</v>
      </c>
      <c r="G161" s="219" t="s">
        <v>171</v>
      </c>
      <c r="H161" s="220">
        <v>35.200000000000003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138</v>
      </c>
      <c r="AT161" s="227" t="s">
        <v>133</v>
      </c>
      <c r="AU161" s="227" t="s">
        <v>89</v>
      </c>
      <c r="AY161" s="15" t="s">
        <v>131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138</v>
      </c>
      <c r="BM161" s="227" t="s">
        <v>495</v>
      </c>
    </row>
    <row r="162" s="2" customFormat="1">
      <c r="A162" s="36"/>
      <c r="B162" s="37"/>
      <c r="C162" s="38"/>
      <c r="D162" s="229" t="s">
        <v>140</v>
      </c>
      <c r="E162" s="38"/>
      <c r="F162" s="230" t="s">
        <v>496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140</v>
      </c>
      <c r="AU162" s="15" t="s">
        <v>89</v>
      </c>
    </row>
    <row r="163" s="13" customFormat="1">
      <c r="A163" s="13"/>
      <c r="B163" s="234"/>
      <c r="C163" s="235"/>
      <c r="D163" s="229" t="s">
        <v>142</v>
      </c>
      <c r="E163" s="236" t="s">
        <v>1</v>
      </c>
      <c r="F163" s="237" t="s">
        <v>497</v>
      </c>
      <c r="G163" s="235"/>
      <c r="H163" s="238">
        <v>35.200000000000003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142</v>
      </c>
      <c r="AU163" s="244" t="s">
        <v>89</v>
      </c>
      <c r="AV163" s="13" t="s">
        <v>89</v>
      </c>
      <c r="AW163" s="13" t="s">
        <v>36</v>
      </c>
      <c r="AX163" s="13" t="s">
        <v>87</v>
      </c>
      <c r="AY163" s="244" t="s">
        <v>131</v>
      </c>
    </row>
    <row r="164" s="2" customFormat="1" ht="24.15" customHeight="1">
      <c r="A164" s="36"/>
      <c r="B164" s="37"/>
      <c r="C164" s="216" t="s">
        <v>187</v>
      </c>
      <c r="D164" s="216" t="s">
        <v>133</v>
      </c>
      <c r="E164" s="217" t="s">
        <v>199</v>
      </c>
      <c r="F164" s="218" t="s">
        <v>200</v>
      </c>
      <c r="G164" s="219" t="s">
        <v>171</v>
      </c>
      <c r="H164" s="220">
        <v>456.35199999999998</v>
      </c>
      <c r="I164" s="221"/>
      <c r="J164" s="222">
        <f>ROUND(I164*H164,2)</f>
        <v>0</v>
      </c>
      <c r="K164" s="218" t="s">
        <v>172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138</v>
      </c>
      <c r="AT164" s="227" t="s">
        <v>133</v>
      </c>
      <c r="AU164" s="227" t="s">
        <v>89</v>
      </c>
      <c r="AY164" s="15" t="s">
        <v>131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138</v>
      </c>
      <c r="BM164" s="227" t="s">
        <v>498</v>
      </c>
    </row>
    <row r="165" s="2" customFormat="1">
      <c r="A165" s="36"/>
      <c r="B165" s="37"/>
      <c r="C165" s="38"/>
      <c r="D165" s="229" t="s">
        <v>140</v>
      </c>
      <c r="E165" s="38"/>
      <c r="F165" s="230" t="s">
        <v>202</v>
      </c>
      <c r="G165" s="38"/>
      <c r="H165" s="38"/>
      <c r="I165" s="231"/>
      <c r="J165" s="38"/>
      <c r="K165" s="38"/>
      <c r="L165" s="42"/>
      <c r="M165" s="232"/>
      <c r="N165" s="233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140</v>
      </c>
      <c r="AU165" s="15" t="s">
        <v>89</v>
      </c>
    </row>
    <row r="166" s="2" customFormat="1">
      <c r="A166" s="36"/>
      <c r="B166" s="37"/>
      <c r="C166" s="38"/>
      <c r="D166" s="229" t="s">
        <v>175</v>
      </c>
      <c r="E166" s="38"/>
      <c r="F166" s="245" t="s">
        <v>203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175</v>
      </c>
      <c r="AU166" s="15" t="s">
        <v>89</v>
      </c>
    </row>
    <row r="167" s="13" customFormat="1">
      <c r="A167" s="13"/>
      <c r="B167" s="234"/>
      <c r="C167" s="235"/>
      <c r="D167" s="229" t="s">
        <v>142</v>
      </c>
      <c r="E167" s="236" t="s">
        <v>1</v>
      </c>
      <c r="F167" s="237" t="s">
        <v>499</v>
      </c>
      <c r="G167" s="235"/>
      <c r="H167" s="238">
        <v>456.35199999999998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142</v>
      </c>
      <c r="AU167" s="244" t="s">
        <v>89</v>
      </c>
      <c r="AV167" s="13" t="s">
        <v>89</v>
      </c>
      <c r="AW167" s="13" t="s">
        <v>36</v>
      </c>
      <c r="AX167" s="13" t="s">
        <v>87</v>
      </c>
      <c r="AY167" s="244" t="s">
        <v>131</v>
      </c>
    </row>
    <row r="168" s="2" customFormat="1" ht="24.15" customHeight="1">
      <c r="A168" s="36"/>
      <c r="B168" s="37"/>
      <c r="C168" s="216" t="s">
        <v>192</v>
      </c>
      <c r="D168" s="216" t="s">
        <v>133</v>
      </c>
      <c r="E168" s="217" t="s">
        <v>206</v>
      </c>
      <c r="F168" s="218" t="s">
        <v>207</v>
      </c>
      <c r="G168" s="219" t="s">
        <v>171</v>
      </c>
      <c r="H168" s="220">
        <v>637.34699999999998</v>
      </c>
      <c r="I168" s="221"/>
      <c r="J168" s="222">
        <f>ROUND(I168*H168,2)</f>
        <v>0</v>
      </c>
      <c r="K168" s="218" t="s">
        <v>137</v>
      </c>
      <c r="L168" s="42"/>
      <c r="M168" s="223" t="s">
        <v>1</v>
      </c>
      <c r="N168" s="224" t="s">
        <v>44</v>
      </c>
      <c r="O168" s="89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138</v>
      </c>
      <c r="AT168" s="227" t="s">
        <v>133</v>
      </c>
      <c r="AU168" s="227" t="s">
        <v>89</v>
      </c>
      <c r="AY168" s="15" t="s">
        <v>131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87</v>
      </c>
      <c r="BK168" s="228">
        <f>ROUND(I168*H168,2)</f>
        <v>0</v>
      </c>
      <c r="BL168" s="15" t="s">
        <v>138</v>
      </c>
      <c r="BM168" s="227" t="s">
        <v>500</v>
      </c>
    </row>
    <row r="169" s="2" customFormat="1">
      <c r="A169" s="36"/>
      <c r="B169" s="37"/>
      <c r="C169" s="38"/>
      <c r="D169" s="229" t="s">
        <v>140</v>
      </c>
      <c r="E169" s="38"/>
      <c r="F169" s="230" t="s">
        <v>209</v>
      </c>
      <c r="G169" s="38"/>
      <c r="H169" s="38"/>
      <c r="I169" s="231"/>
      <c r="J169" s="38"/>
      <c r="K169" s="38"/>
      <c r="L169" s="42"/>
      <c r="M169" s="232"/>
      <c r="N169" s="233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140</v>
      </c>
      <c r="AU169" s="15" t="s">
        <v>89</v>
      </c>
    </row>
    <row r="170" s="13" customFormat="1">
      <c r="A170" s="13"/>
      <c r="B170" s="234"/>
      <c r="C170" s="235"/>
      <c r="D170" s="229" t="s">
        <v>142</v>
      </c>
      <c r="E170" s="236" t="s">
        <v>1</v>
      </c>
      <c r="F170" s="237" t="s">
        <v>501</v>
      </c>
      <c r="G170" s="235"/>
      <c r="H170" s="238">
        <v>637.34699999999998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142</v>
      </c>
      <c r="AU170" s="244" t="s">
        <v>89</v>
      </c>
      <c r="AV170" s="13" t="s">
        <v>89</v>
      </c>
      <c r="AW170" s="13" t="s">
        <v>36</v>
      </c>
      <c r="AX170" s="13" t="s">
        <v>87</v>
      </c>
      <c r="AY170" s="244" t="s">
        <v>131</v>
      </c>
    </row>
    <row r="171" s="2" customFormat="1" ht="24.15" customHeight="1">
      <c r="A171" s="36"/>
      <c r="B171" s="37"/>
      <c r="C171" s="216" t="s">
        <v>198</v>
      </c>
      <c r="D171" s="216" t="s">
        <v>133</v>
      </c>
      <c r="E171" s="217" t="s">
        <v>206</v>
      </c>
      <c r="F171" s="218" t="s">
        <v>207</v>
      </c>
      <c r="G171" s="219" t="s">
        <v>171</v>
      </c>
      <c r="H171" s="220">
        <v>297.29500000000002</v>
      </c>
      <c r="I171" s="221"/>
      <c r="J171" s="222">
        <f>ROUND(I171*H171,2)</f>
        <v>0</v>
      </c>
      <c r="K171" s="218" t="s">
        <v>137</v>
      </c>
      <c r="L171" s="42"/>
      <c r="M171" s="223" t="s">
        <v>1</v>
      </c>
      <c r="N171" s="224" t="s">
        <v>44</v>
      </c>
      <c r="O171" s="89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7" t="s">
        <v>138</v>
      </c>
      <c r="AT171" s="227" t="s">
        <v>133</v>
      </c>
      <c r="AU171" s="227" t="s">
        <v>89</v>
      </c>
      <c r="AY171" s="15" t="s">
        <v>131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5" t="s">
        <v>87</v>
      </c>
      <c r="BK171" s="228">
        <f>ROUND(I171*H171,2)</f>
        <v>0</v>
      </c>
      <c r="BL171" s="15" t="s">
        <v>138</v>
      </c>
      <c r="BM171" s="227" t="s">
        <v>502</v>
      </c>
    </row>
    <row r="172" s="2" customFormat="1">
      <c r="A172" s="36"/>
      <c r="B172" s="37"/>
      <c r="C172" s="38"/>
      <c r="D172" s="229" t="s">
        <v>140</v>
      </c>
      <c r="E172" s="38"/>
      <c r="F172" s="230" t="s">
        <v>209</v>
      </c>
      <c r="G172" s="38"/>
      <c r="H172" s="38"/>
      <c r="I172" s="231"/>
      <c r="J172" s="38"/>
      <c r="K172" s="38"/>
      <c r="L172" s="42"/>
      <c r="M172" s="232"/>
      <c r="N172" s="233"/>
      <c r="O172" s="89"/>
      <c r="P172" s="89"/>
      <c r="Q172" s="89"/>
      <c r="R172" s="89"/>
      <c r="S172" s="89"/>
      <c r="T172" s="90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140</v>
      </c>
      <c r="AU172" s="15" t="s">
        <v>89</v>
      </c>
    </row>
    <row r="173" s="2" customFormat="1">
      <c r="A173" s="36"/>
      <c r="B173" s="37"/>
      <c r="C173" s="38"/>
      <c r="D173" s="229" t="s">
        <v>175</v>
      </c>
      <c r="E173" s="38"/>
      <c r="F173" s="245" t="s">
        <v>213</v>
      </c>
      <c r="G173" s="38"/>
      <c r="H173" s="38"/>
      <c r="I173" s="231"/>
      <c r="J173" s="38"/>
      <c r="K173" s="38"/>
      <c r="L173" s="42"/>
      <c r="M173" s="232"/>
      <c r="N173" s="233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175</v>
      </c>
      <c r="AU173" s="15" t="s">
        <v>89</v>
      </c>
    </row>
    <row r="174" s="13" customFormat="1">
      <c r="A174" s="13"/>
      <c r="B174" s="234"/>
      <c r="C174" s="235"/>
      <c r="D174" s="229" t="s">
        <v>142</v>
      </c>
      <c r="E174" s="236" t="s">
        <v>1</v>
      </c>
      <c r="F174" s="237" t="s">
        <v>482</v>
      </c>
      <c r="G174" s="235"/>
      <c r="H174" s="238">
        <v>297.29500000000002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142</v>
      </c>
      <c r="AU174" s="244" t="s">
        <v>89</v>
      </c>
      <c r="AV174" s="13" t="s">
        <v>89</v>
      </c>
      <c r="AW174" s="13" t="s">
        <v>36</v>
      </c>
      <c r="AX174" s="13" t="s">
        <v>87</v>
      </c>
      <c r="AY174" s="244" t="s">
        <v>131</v>
      </c>
    </row>
    <row r="175" s="2" customFormat="1" ht="24.15" customHeight="1">
      <c r="A175" s="36"/>
      <c r="B175" s="37"/>
      <c r="C175" s="216" t="s">
        <v>205</v>
      </c>
      <c r="D175" s="216" t="s">
        <v>133</v>
      </c>
      <c r="E175" s="217" t="s">
        <v>214</v>
      </c>
      <c r="F175" s="218" t="s">
        <v>215</v>
      </c>
      <c r="G175" s="219" t="s">
        <v>171</v>
      </c>
      <c r="H175" s="220">
        <v>228.17599999999999</v>
      </c>
      <c r="I175" s="221"/>
      <c r="J175" s="222">
        <f>ROUND(I175*H175,2)</f>
        <v>0</v>
      </c>
      <c r="K175" s="218" t="s">
        <v>172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138</v>
      </c>
      <c r="AT175" s="227" t="s">
        <v>133</v>
      </c>
      <c r="AU175" s="227" t="s">
        <v>89</v>
      </c>
      <c r="AY175" s="15" t="s">
        <v>131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138</v>
      </c>
      <c r="BM175" s="227" t="s">
        <v>503</v>
      </c>
    </row>
    <row r="176" s="2" customFormat="1">
      <c r="A176" s="36"/>
      <c r="B176" s="37"/>
      <c r="C176" s="38"/>
      <c r="D176" s="229" t="s">
        <v>140</v>
      </c>
      <c r="E176" s="38"/>
      <c r="F176" s="230" t="s">
        <v>215</v>
      </c>
      <c r="G176" s="38"/>
      <c r="H176" s="38"/>
      <c r="I176" s="231"/>
      <c r="J176" s="38"/>
      <c r="K176" s="38"/>
      <c r="L176" s="42"/>
      <c r="M176" s="232"/>
      <c r="N176" s="233"/>
      <c r="O176" s="89"/>
      <c r="P176" s="89"/>
      <c r="Q176" s="89"/>
      <c r="R176" s="89"/>
      <c r="S176" s="89"/>
      <c r="T176" s="90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140</v>
      </c>
      <c r="AU176" s="15" t="s">
        <v>89</v>
      </c>
    </row>
    <row r="177" s="2" customFormat="1">
      <c r="A177" s="36"/>
      <c r="B177" s="37"/>
      <c r="C177" s="38"/>
      <c r="D177" s="229" t="s">
        <v>175</v>
      </c>
      <c r="E177" s="38"/>
      <c r="F177" s="245" t="s">
        <v>217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175</v>
      </c>
      <c r="AU177" s="15" t="s">
        <v>89</v>
      </c>
    </row>
    <row r="178" s="2" customFormat="1" ht="24.15" customHeight="1">
      <c r="A178" s="36"/>
      <c r="B178" s="37"/>
      <c r="C178" s="216" t="s">
        <v>211</v>
      </c>
      <c r="D178" s="216" t="s">
        <v>133</v>
      </c>
      <c r="E178" s="217" t="s">
        <v>219</v>
      </c>
      <c r="F178" s="218" t="s">
        <v>220</v>
      </c>
      <c r="G178" s="219" t="s">
        <v>171</v>
      </c>
      <c r="H178" s="220">
        <v>228.17599999999999</v>
      </c>
      <c r="I178" s="221"/>
      <c r="J178" s="222">
        <f>ROUND(I178*H178,2)</f>
        <v>0</v>
      </c>
      <c r="K178" s="218" t="s">
        <v>137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138</v>
      </c>
      <c r="AT178" s="227" t="s">
        <v>133</v>
      </c>
      <c r="AU178" s="227" t="s">
        <v>89</v>
      </c>
      <c r="AY178" s="15" t="s">
        <v>131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138</v>
      </c>
      <c r="BM178" s="227" t="s">
        <v>504</v>
      </c>
    </row>
    <row r="179" s="2" customFormat="1">
      <c r="A179" s="36"/>
      <c r="B179" s="37"/>
      <c r="C179" s="38"/>
      <c r="D179" s="229" t="s">
        <v>140</v>
      </c>
      <c r="E179" s="38"/>
      <c r="F179" s="230" t="s">
        <v>222</v>
      </c>
      <c r="G179" s="38"/>
      <c r="H179" s="38"/>
      <c r="I179" s="231"/>
      <c r="J179" s="38"/>
      <c r="K179" s="38"/>
      <c r="L179" s="42"/>
      <c r="M179" s="232"/>
      <c r="N179" s="233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140</v>
      </c>
      <c r="AU179" s="15" t="s">
        <v>89</v>
      </c>
    </row>
    <row r="180" s="2" customFormat="1" ht="14.4" customHeight="1">
      <c r="A180" s="36"/>
      <c r="B180" s="37"/>
      <c r="C180" s="216" t="s">
        <v>8</v>
      </c>
      <c r="D180" s="216" t="s">
        <v>133</v>
      </c>
      <c r="E180" s="217" t="s">
        <v>224</v>
      </c>
      <c r="F180" s="218" t="s">
        <v>225</v>
      </c>
      <c r="G180" s="219" t="s">
        <v>171</v>
      </c>
      <c r="H180" s="220">
        <v>865.52300000000002</v>
      </c>
      <c r="I180" s="221"/>
      <c r="J180" s="222">
        <f>ROUND(I180*H180,2)</f>
        <v>0</v>
      </c>
      <c r="K180" s="218" t="s">
        <v>172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138</v>
      </c>
      <c r="AT180" s="227" t="s">
        <v>133</v>
      </c>
      <c r="AU180" s="227" t="s">
        <v>89</v>
      </c>
      <c r="AY180" s="15" t="s">
        <v>131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138</v>
      </c>
      <c r="BM180" s="227" t="s">
        <v>505</v>
      </c>
    </row>
    <row r="181" s="2" customFormat="1">
      <c r="A181" s="36"/>
      <c r="B181" s="37"/>
      <c r="C181" s="38"/>
      <c r="D181" s="229" t="s">
        <v>140</v>
      </c>
      <c r="E181" s="38"/>
      <c r="F181" s="230" t="s">
        <v>225</v>
      </c>
      <c r="G181" s="38"/>
      <c r="H181" s="38"/>
      <c r="I181" s="231"/>
      <c r="J181" s="38"/>
      <c r="K181" s="38"/>
      <c r="L181" s="42"/>
      <c r="M181" s="232"/>
      <c r="N181" s="233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140</v>
      </c>
      <c r="AU181" s="15" t="s">
        <v>89</v>
      </c>
    </row>
    <row r="182" s="13" customFormat="1">
      <c r="A182" s="13"/>
      <c r="B182" s="234"/>
      <c r="C182" s="235"/>
      <c r="D182" s="229" t="s">
        <v>142</v>
      </c>
      <c r="E182" s="236" t="s">
        <v>1</v>
      </c>
      <c r="F182" s="237" t="s">
        <v>506</v>
      </c>
      <c r="G182" s="235"/>
      <c r="H182" s="238">
        <v>865.52300000000002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142</v>
      </c>
      <c r="AU182" s="244" t="s">
        <v>89</v>
      </c>
      <c r="AV182" s="13" t="s">
        <v>89</v>
      </c>
      <c r="AW182" s="13" t="s">
        <v>36</v>
      </c>
      <c r="AX182" s="13" t="s">
        <v>87</v>
      </c>
      <c r="AY182" s="244" t="s">
        <v>131</v>
      </c>
    </row>
    <row r="183" s="2" customFormat="1" ht="14.4" customHeight="1">
      <c r="A183" s="36"/>
      <c r="B183" s="37"/>
      <c r="C183" s="216" t="s">
        <v>218</v>
      </c>
      <c r="D183" s="216" t="s">
        <v>133</v>
      </c>
      <c r="E183" s="217" t="s">
        <v>224</v>
      </c>
      <c r="F183" s="218" t="s">
        <v>225</v>
      </c>
      <c r="G183" s="219" t="s">
        <v>171</v>
      </c>
      <c r="H183" s="220">
        <v>297.29500000000002</v>
      </c>
      <c r="I183" s="221"/>
      <c r="J183" s="222">
        <f>ROUND(I183*H183,2)</f>
        <v>0</v>
      </c>
      <c r="K183" s="218" t="s">
        <v>172</v>
      </c>
      <c r="L183" s="42"/>
      <c r="M183" s="223" t="s">
        <v>1</v>
      </c>
      <c r="N183" s="22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138</v>
      </c>
      <c r="AT183" s="227" t="s">
        <v>133</v>
      </c>
      <c r="AU183" s="227" t="s">
        <v>89</v>
      </c>
      <c r="AY183" s="15" t="s">
        <v>131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138</v>
      </c>
      <c r="BM183" s="227" t="s">
        <v>507</v>
      </c>
    </row>
    <row r="184" s="2" customFormat="1">
      <c r="A184" s="36"/>
      <c r="B184" s="37"/>
      <c r="C184" s="38"/>
      <c r="D184" s="229" t="s">
        <v>140</v>
      </c>
      <c r="E184" s="38"/>
      <c r="F184" s="230" t="s">
        <v>225</v>
      </c>
      <c r="G184" s="38"/>
      <c r="H184" s="38"/>
      <c r="I184" s="231"/>
      <c r="J184" s="38"/>
      <c r="K184" s="38"/>
      <c r="L184" s="42"/>
      <c r="M184" s="232"/>
      <c r="N184" s="233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140</v>
      </c>
      <c r="AU184" s="15" t="s">
        <v>89</v>
      </c>
    </row>
    <row r="185" s="2" customFormat="1">
      <c r="A185" s="36"/>
      <c r="B185" s="37"/>
      <c r="C185" s="38"/>
      <c r="D185" s="229" t="s">
        <v>175</v>
      </c>
      <c r="E185" s="38"/>
      <c r="F185" s="245" t="s">
        <v>213</v>
      </c>
      <c r="G185" s="38"/>
      <c r="H185" s="38"/>
      <c r="I185" s="231"/>
      <c r="J185" s="38"/>
      <c r="K185" s="38"/>
      <c r="L185" s="42"/>
      <c r="M185" s="232"/>
      <c r="N185" s="233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175</v>
      </c>
      <c r="AU185" s="15" t="s">
        <v>89</v>
      </c>
    </row>
    <row r="186" s="13" customFormat="1">
      <c r="A186" s="13"/>
      <c r="B186" s="234"/>
      <c r="C186" s="235"/>
      <c r="D186" s="229" t="s">
        <v>142</v>
      </c>
      <c r="E186" s="236" t="s">
        <v>1</v>
      </c>
      <c r="F186" s="237" t="s">
        <v>482</v>
      </c>
      <c r="G186" s="235"/>
      <c r="H186" s="238">
        <v>297.29500000000002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142</v>
      </c>
      <c r="AU186" s="244" t="s">
        <v>89</v>
      </c>
      <c r="AV186" s="13" t="s">
        <v>89</v>
      </c>
      <c r="AW186" s="13" t="s">
        <v>36</v>
      </c>
      <c r="AX186" s="13" t="s">
        <v>87</v>
      </c>
      <c r="AY186" s="244" t="s">
        <v>131</v>
      </c>
    </row>
    <row r="187" s="2" customFormat="1" ht="24.15" customHeight="1">
      <c r="A187" s="36"/>
      <c r="B187" s="37"/>
      <c r="C187" s="216" t="s">
        <v>223</v>
      </c>
      <c r="D187" s="216" t="s">
        <v>133</v>
      </c>
      <c r="E187" s="217" t="s">
        <v>508</v>
      </c>
      <c r="F187" s="218" t="s">
        <v>509</v>
      </c>
      <c r="G187" s="219" t="s">
        <v>171</v>
      </c>
      <c r="H187" s="220">
        <v>31.391999999999999</v>
      </c>
      <c r="I187" s="221"/>
      <c r="J187" s="222">
        <f>ROUND(I187*H187,2)</f>
        <v>0</v>
      </c>
      <c r="K187" s="218" t="s">
        <v>137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138</v>
      </c>
      <c r="AT187" s="227" t="s">
        <v>133</v>
      </c>
      <c r="AU187" s="227" t="s">
        <v>89</v>
      </c>
      <c r="AY187" s="15" t="s">
        <v>131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138</v>
      </c>
      <c r="BM187" s="227" t="s">
        <v>510</v>
      </c>
    </row>
    <row r="188" s="2" customFormat="1">
      <c r="A188" s="36"/>
      <c r="B188" s="37"/>
      <c r="C188" s="38"/>
      <c r="D188" s="229" t="s">
        <v>140</v>
      </c>
      <c r="E188" s="38"/>
      <c r="F188" s="230" t="s">
        <v>511</v>
      </c>
      <c r="G188" s="38"/>
      <c r="H188" s="38"/>
      <c r="I188" s="231"/>
      <c r="J188" s="38"/>
      <c r="K188" s="38"/>
      <c r="L188" s="42"/>
      <c r="M188" s="232"/>
      <c r="N188" s="233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140</v>
      </c>
      <c r="AU188" s="15" t="s">
        <v>89</v>
      </c>
    </row>
    <row r="189" s="13" customFormat="1">
      <c r="A189" s="13"/>
      <c r="B189" s="234"/>
      <c r="C189" s="235"/>
      <c r="D189" s="229" t="s">
        <v>142</v>
      </c>
      <c r="E189" s="236" t="s">
        <v>1</v>
      </c>
      <c r="F189" s="237" t="s">
        <v>512</v>
      </c>
      <c r="G189" s="235"/>
      <c r="H189" s="238">
        <v>31.391999999999999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142</v>
      </c>
      <c r="AU189" s="244" t="s">
        <v>89</v>
      </c>
      <c r="AV189" s="13" t="s">
        <v>89</v>
      </c>
      <c r="AW189" s="13" t="s">
        <v>36</v>
      </c>
      <c r="AX189" s="13" t="s">
        <v>87</v>
      </c>
      <c r="AY189" s="244" t="s">
        <v>131</v>
      </c>
    </row>
    <row r="190" s="2" customFormat="1" ht="14.4" customHeight="1">
      <c r="A190" s="36"/>
      <c r="B190" s="37"/>
      <c r="C190" s="246" t="s">
        <v>228</v>
      </c>
      <c r="D190" s="246" t="s">
        <v>242</v>
      </c>
      <c r="E190" s="247" t="s">
        <v>513</v>
      </c>
      <c r="F190" s="248" t="s">
        <v>514</v>
      </c>
      <c r="G190" s="249" t="s">
        <v>290</v>
      </c>
      <c r="H190" s="250">
        <v>109.872</v>
      </c>
      <c r="I190" s="251"/>
      <c r="J190" s="252">
        <f>ROUND(I190*H190,2)</f>
        <v>0</v>
      </c>
      <c r="K190" s="248" t="s">
        <v>137</v>
      </c>
      <c r="L190" s="253"/>
      <c r="M190" s="254" t="s">
        <v>1</v>
      </c>
      <c r="N190" s="255" t="s">
        <v>44</v>
      </c>
      <c r="O190" s="89"/>
      <c r="P190" s="225">
        <f>O190*H190</f>
        <v>0</v>
      </c>
      <c r="Q190" s="225">
        <v>1</v>
      </c>
      <c r="R190" s="225">
        <f>Q190*H190</f>
        <v>109.872</v>
      </c>
      <c r="S190" s="225">
        <v>0</v>
      </c>
      <c r="T190" s="22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7" t="s">
        <v>177</v>
      </c>
      <c r="AT190" s="227" t="s">
        <v>242</v>
      </c>
      <c r="AU190" s="227" t="s">
        <v>89</v>
      </c>
      <c r="AY190" s="15" t="s">
        <v>131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5" t="s">
        <v>87</v>
      </c>
      <c r="BK190" s="228">
        <f>ROUND(I190*H190,2)</f>
        <v>0</v>
      </c>
      <c r="BL190" s="15" t="s">
        <v>138</v>
      </c>
      <c r="BM190" s="227" t="s">
        <v>515</v>
      </c>
    </row>
    <row r="191" s="2" customFormat="1">
      <c r="A191" s="36"/>
      <c r="B191" s="37"/>
      <c r="C191" s="38"/>
      <c r="D191" s="229" t="s">
        <v>140</v>
      </c>
      <c r="E191" s="38"/>
      <c r="F191" s="230" t="s">
        <v>514</v>
      </c>
      <c r="G191" s="38"/>
      <c r="H191" s="38"/>
      <c r="I191" s="231"/>
      <c r="J191" s="38"/>
      <c r="K191" s="38"/>
      <c r="L191" s="42"/>
      <c r="M191" s="232"/>
      <c r="N191" s="233"/>
      <c r="O191" s="89"/>
      <c r="P191" s="89"/>
      <c r="Q191" s="89"/>
      <c r="R191" s="89"/>
      <c r="S191" s="89"/>
      <c r="T191" s="90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140</v>
      </c>
      <c r="AU191" s="15" t="s">
        <v>89</v>
      </c>
    </row>
    <row r="192" s="13" customFormat="1">
      <c r="A192" s="13"/>
      <c r="B192" s="234"/>
      <c r="C192" s="235"/>
      <c r="D192" s="229" t="s">
        <v>142</v>
      </c>
      <c r="E192" s="236" t="s">
        <v>1</v>
      </c>
      <c r="F192" s="237" t="s">
        <v>516</v>
      </c>
      <c r="G192" s="235"/>
      <c r="H192" s="238">
        <v>54.936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142</v>
      </c>
      <c r="AU192" s="244" t="s">
        <v>89</v>
      </c>
      <c r="AV192" s="13" t="s">
        <v>89</v>
      </c>
      <c r="AW192" s="13" t="s">
        <v>36</v>
      </c>
      <c r="AX192" s="13" t="s">
        <v>87</v>
      </c>
      <c r="AY192" s="244" t="s">
        <v>131</v>
      </c>
    </row>
    <row r="193" s="13" customFormat="1">
      <c r="A193" s="13"/>
      <c r="B193" s="234"/>
      <c r="C193" s="235"/>
      <c r="D193" s="229" t="s">
        <v>142</v>
      </c>
      <c r="E193" s="235"/>
      <c r="F193" s="237" t="s">
        <v>517</v>
      </c>
      <c r="G193" s="235"/>
      <c r="H193" s="238">
        <v>109.872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142</v>
      </c>
      <c r="AU193" s="244" t="s">
        <v>89</v>
      </c>
      <c r="AV193" s="13" t="s">
        <v>89</v>
      </c>
      <c r="AW193" s="13" t="s">
        <v>4</v>
      </c>
      <c r="AX193" s="13" t="s">
        <v>87</v>
      </c>
      <c r="AY193" s="244" t="s">
        <v>131</v>
      </c>
    </row>
    <row r="194" s="2" customFormat="1" ht="24.15" customHeight="1">
      <c r="A194" s="36"/>
      <c r="B194" s="37"/>
      <c r="C194" s="216" t="s">
        <v>230</v>
      </c>
      <c r="D194" s="216" t="s">
        <v>133</v>
      </c>
      <c r="E194" s="217" t="s">
        <v>518</v>
      </c>
      <c r="F194" s="218" t="s">
        <v>519</v>
      </c>
      <c r="G194" s="219" t="s">
        <v>171</v>
      </c>
      <c r="H194" s="220">
        <v>7.0199999999999996</v>
      </c>
      <c r="I194" s="221"/>
      <c r="J194" s="222">
        <f>ROUND(I194*H194,2)</f>
        <v>0</v>
      </c>
      <c r="K194" s="218" t="s">
        <v>137</v>
      </c>
      <c r="L194" s="42"/>
      <c r="M194" s="223" t="s">
        <v>1</v>
      </c>
      <c r="N194" s="224" t="s">
        <v>44</v>
      </c>
      <c r="O194" s="89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138</v>
      </c>
      <c r="AT194" s="227" t="s">
        <v>133</v>
      </c>
      <c r="AU194" s="227" t="s">
        <v>89</v>
      </c>
      <c r="AY194" s="15" t="s">
        <v>131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87</v>
      </c>
      <c r="BK194" s="228">
        <f>ROUND(I194*H194,2)</f>
        <v>0</v>
      </c>
      <c r="BL194" s="15" t="s">
        <v>138</v>
      </c>
      <c r="BM194" s="227" t="s">
        <v>520</v>
      </c>
    </row>
    <row r="195" s="2" customFormat="1">
      <c r="A195" s="36"/>
      <c r="B195" s="37"/>
      <c r="C195" s="38"/>
      <c r="D195" s="229" t="s">
        <v>140</v>
      </c>
      <c r="E195" s="38"/>
      <c r="F195" s="230" t="s">
        <v>521</v>
      </c>
      <c r="G195" s="38"/>
      <c r="H195" s="38"/>
      <c r="I195" s="231"/>
      <c r="J195" s="38"/>
      <c r="K195" s="38"/>
      <c r="L195" s="42"/>
      <c r="M195" s="232"/>
      <c r="N195" s="233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140</v>
      </c>
      <c r="AU195" s="15" t="s">
        <v>89</v>
      </c>
    </row>
    <row r="196" s="2" customFormat="1" ht="14.4" customHeight="1">
      <c r="A196" s="36"/>
      <c r="B196" s="37"/>
      <c r="C196" s="246" t="s">
        <v>236</v>
      </c>
      <c r="D196" s="246" t="s">
        <v>242</v>
      </c>
      <c r="E196" s="247" t="s">
        <v>513</v>
      </c>
      <c r="F196" s="248" t="s">
        <v>514</v>
      </c>
      <c r="G196" s="249" t="s">
        <v>290</v>
      </c>
      <c r="H196" s="250">
        <v>12.285</v>
      </c>
      <c r="I196" s="251"/>
      <c r="J196" s="252">
        <f>ROUND(I196*H196,2)</f>
        <v>0</v>
      </c>
      <c r="K196" s="248" t="s">
        <v>137</v>
      </c>
      <c r="L196" s="253"/>
      <c r="M196" s="254" t="s">
        <v>1</v>
      </c>
      <c r="N196" s="255" t="s">
        <v>44</v>
      </c>
      <c r="O196" s="89"/>
      <c r="P196" s="225">
        <f>O196*H196</f>
        <v>0</v>
      </c>
      <c r="Q196" s="225">
        <v>1</v>
      </c>
      <c r="R196" s="225">
        <f>Q196*H196</f>
        <v>12.285</v>
      </c>
      <c r="S196" s="225">
        <v>0</v>
      </c>
      <c r="T196" s="22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7" t="s">
        <v>177</v>
      </c>
      <c r="AT196" s="227" t="s">
        <v>242</v>
      </c>
      <c r="AU196" s="227" t="s">
        <v>89</v>
      </c>
      <c r="AY196" s="15" t="s">
        <v>131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5" t="s">
        <v>87</v>
      </c>
      <c r="BK196" s="228">
        <f>ROUND(I196*H196,2)</f>
        <v>0</v>
      </c>
      <c r="BL196" s="15" t="s">
        <v>138</v>
      </c>
      <c r="BM196" s="227" t="s">
        <v>522</v>
      </c>
    </row>
    <row r="197" s="2" customFormat="1">
      <c r="A197" s="36"/>
      <c r="B197" s="37"/>
      <c r="C197" s="38"/>
      <c r="D197" s="229" t="s">
        <v>140</v>
      </c>
      <c r="E197" s="38"/>
      <c r="F197" s="230" t="s">
        <v>514</v>
      </c>
      <c r="G197" s="38"/>
      <c r="H197" s="38"/>
      <c r="I197" s="231"/>
      <c r="J197" s="38"/>
      <c r="K197" s="38"/>
      <c r="L197" s="42"/>
      <c r="M197" s="232"/>
      <c r="N197" s="233"/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140</v>
      </c>
      <c r="AU197" s="15" t="s">
        <v>89</v>
      </c>
    </row>
    <row r="198" s="13" customFormat="1">
      <c r="A198" s="13"/>
      <c r="B198" s="234"/>
      <c r="C198" s="235"/>
      <c r="D198" s="229" t="s">
        <v>142</v>
      </c>
      <c r="E198" s="236" t="s">
        <v>1</v>
      </c>
      <c r="F198" s="237" t="s">
        <v>523</v>
      </c>
      <c r="G198" s="235"/>
      <c r="H198" s="238">
        <v>12.285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142</v>
      </c>
      <c r="AU198" s="244" t="s">
        <v>89</v>
      </c>
      <c r="AV198" s="13" t="s">
        <v>89</v>
      </c>
      <c r="AW198" s="13" t="s">
        <v>36</v>
      </c>
      <c r="AX198" s="13" t="s">
        <v>87</v>
      </c>
      <c r="AY198" s="244" t="s">
        <v>131</v>
      </c>
    </row>
    <row r="199" s="2" customFormat="1" ht="24.15" customHeight="1">
      <c r="A199" s="36"/>
      <c r="B199" s="37"/>
      <c r="C199" s="216" t="s">
        <v>7</v>
      </c>
      <c r="D199" s="216" t="s">
        <v>133</v>
      </c>
      <c r="E199" s="217" t="s">
        <v>231</v>
      </c>
      <c r="F199" s="218" t="s">
        <v>232</v>
      </c>
      <c r="G199" s="219" t="s">
        <v>171</v>
      </c>
      <c r="H199" s="220">
        <v>829.07899999999995</v>
      </c>
      <c r="I199" s="221"/>
      <c r="J199" s="222">
        <f>ROUND(I199*H199,2)</f>
        <v>0</v>
      </c>
      <c r="K199" s="218" t="s">
        <v>137</v>
      </c>
      <c r="L199" s="42"/>
      <c r="M199" s="223" t="s">
        <v>1</v>
      </c>
      <c r="N199" s="224" t="s">
        <v>44</v>
      </c>
      <c r="O199" s="89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7" t="s">
        <v>138</v>
      </c>
      <c r="AT199" s="227" t="s">
        <v>133</v>
      </c>
      <c r="AU199" s="227" t="s">
        <v>89</v>
      </c>
      <c r="AY199" s="15" t="s">
        <v>131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5" t="s">
        <v>87</v>
      </c>
      <c r="BK199" s="228">
        <f>ROUND(I199*H199,2)</f>
        <v>0</v>
      </c>
      <c r="BL199" s="15" t="s">
        <v>138</v>
      </c>
      <c r="BM199" s="227" t="s">
        <v>524</v>
      </c>
    </row>
    <row r="200" s="2" customFormat="1">
      <c r="A200" s="36"/>
      <c r="B200" s="37"/>
      <c r="C200" s="38"/>
      <c r="D200" s="229" t="s">
        <v>140</v>
      </c>
      <c r="E200" s="38"/>
      <c r="F200" s="230" t="s">
        <v>234</v>
      </c>
      <c r="G200" s="38"/>
      <c r="H200" s="38"/>
      <c r="I200" s="231"/>
      <c r="J200" s="38"/>
      <c r="K200" s="38"/>
      <c r="L200" s="42"/>
      <c r="M200" s="232"/>
      <c r="N200" s="233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140</v>
      </c>
      <c r="AU200" s="15" t="s">
        <v>89</v>
      </c>
    </row>
    <row r="201" s="13" customFormat="1">
      <c r="A201" s="13"/>
      <c r="B201" s="234"/>
      <c r="C201" s="235"/>
      <c r="D201" s="229" t="s">
        <v>142</v>
      </c>
      <c r="E201" s="236" t="s">
        <v>1</v>
      </c>
      <c r="F201" s="237" t="s">
        <v>525</v>
      </c>
      <c r="G201" s="235"/>
      <c r="H201" s="238">
        <v>829.07899999999995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142</v>
      </c>
      <c r="AU201" s="244" t="s">
        <v>89</v>
      </c>
      <c r="AV201" s="13" t="s">
        <v>89</v>
      </c>
      <c r="AW201" s="13" t="s">
        <v>36</v>
      </c>
      <c r="AX201" s="13" t="s">
        <v>87</v>
      </c>
      <c r="AY201" s="244" t="s">
        <v>131</v>
      </c>
    </row>
    <row r="202" s="2" customFormat="1" ht="24.15" customHeight="1">
      <c r="A202" s="36"/>
      <c r="B202" s="37"/>
      <c r="C202" s="216" t="s">
        <v>248</v>
      </c>
      <c r="D202" s="216" t="s">
        <v>133</v>
      </c>
      <c r="E202" s="217" t="s">
        <v>237</v>
      </c>
      <c r="F202" s="218" t="s">
        <v>238</v>
      </c>
      <c r="G202" s="219" t="s">
        <v>136</v>
      </c>
      <c r="H202" s="220">
        <v>808.04100000000005</v>
      </c>
      <c r="I202" s="221"/>
      <c r="J202" s="222">
        <f>ROUND(I202*H202,2)</f>
        <v>0</v>
      </c>
      <c r="K202" s="218" t="s">
        <v>137</v>
      </c>
      <c r="L202" s="42"/>
      <c r="M202" s="223" t="s">
        <v>1</v>
      </c>
      <c r="N202" s="224" t="s">
        <v>44</v>
      </c>
      <c r="O202" s="89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138</v>
      </c>
      <c r="AT202" s="227" t="s">
        <v>133</v>
      </c>
      <c r="AU202" s="227" t="s">
        <v>89</v>
      </c>
      <c r="AY202" s="15" t="s">
        <v>131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87</v>
      </c>
      <c r="BK202" s="228">
        <f>ROUND(I202*H202,2)</f>
        <v>0</v>
      </c>
      <c r="BL202" s="15" t="s">
        <v>138</v>
      </c>
      <c r="BM202" s="227" t="s">
        <v>526</v>
      </c>
    </row>
    <row r="203" s="2" customFormat="1">
      <c r="A203" s="36"/>
      <c r="B203" s="37"/>
      <c r="C203" s="38"/>
      <c r="D203" s="229" t="s">
        <v>140</v>
      </c>
      <c r="E203" s="38"/>
      <c r="F203" s="230" t="s">
        <v>240</v>
      </c>
      <c r="G203" s="38"/>
      <c r="H203" s="38"/>
      <c r="I203" s="231"/>
      <c r="J203" s="38"/>
      <c r="K203" s="38"/>
      <c r="L203" s="42"/>
      <c r="M203" s="232"/>
      <c r="N203" s="233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140</v>
      </c>
      <c r="AU203" s="15" t="s">
        <v>89</v>
      </c>
    </row>
    <row r="204" s="2" customFormat="1" ht="14.4" customHeight="1">
      <c r="A204" s="36"/>
      <c r="B204" s="37"/>
      <c r="C204" s="246" t="s">
        <v>253</v>
      </c>
      <c r="D204" s="246" t="s">
        <v>242</v>
      </c>
      <c r="E204" s="247" t="s">
        <v>243</v>
      </c>
      <c r="F204" s="248" t="s">
        <v>244</v>
      </c>
      <c r="G204" s="249" t="s">
        <v>245</v>
      </c>
      <c r="H204" s="250">
        <v>40.420999999999999</v>
      </c>
      <c r="I204" s="251"/>
      <c r="J204" s="252">
        <f>ROUND(I204*H204,2)</f>
        <v>0</v>
      </c>
      <c r="K204" s="248" t="s">
        <v>137</v>
      </c>
      <c r="L204" s="253"/>
      <c r="M204" s="254" t="s">
        <v>1</v>
      </c>
      <c r="N204" s="255" t="s">
        <v>44</v>
      </c>
      <c r="O204" s="89"/>
      <c r="P204" s="225">
        <f>O204*H204</f>
        <v>0</v>
      </c>
      <c r="Q204" s="225">
        <v>0.001</v>
      </c>
      <c r="R204" s="225">
        <f>Q204*H204</f>
        <v>0.040420999999999999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177</v>
      </c>
      <c r="AT204" s="227" t="s">
        <v>242</v>
      </c>
      <c r="AU204" s="227" t="s">
        <v>89</v>
      </c>
      <c r="AY204" s="15" t="s">
        <v>131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87</v>
      </c>
      <c r="BK204" s="228">
        <f>ROUND(I204*H204,2)</f>
        <v>0</v>
      </c>
      <c r="BL204" s="15" t="s">
        <v>138</v>
      </c>
      <c r="BM204" s="227" t="s">
        <v>527</v>
      </c>
    </row>
    <row r="205" s="2" customFormat="1">
      <c r="A205" s="36"/>
      <c r="B205" s="37"/>
      <c r="C205" s="38"/>
      <c r="D205" s="229" t="s">
        <v>140</v>
      </c>
      <c r="E205" s="38"/>
      <c r="F205" s="230" t="s">
        <v>244</v>
      </c>
      <c r="G205" s="38"/>
      <c r="H205" s="38"/>
      <c r="I205" s="231"/>
      <c r="J205" s="38"/>
      <c r="K205" s="38"/>
      <c r="L205" s="42"/>
      <c r="M205" s="232"/>
      <c r="N205" s="233"/>
      <c r="O205" s="89"/>
      <c r="P205" s="89"/>
      <c r="Q205" s="89"/>
      <c r="R205" s="89"/>
      <c r="S205" s="89"/>
      <c r="T205" s="90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140</v>
      </c>
      <c r="AU205" s="15" t="s">
        <v>89</v>
      </c>
    </row>
    <row r="206" s="13" customFormat="1">
      <c r="A206" s="13"/>
      <c r="B206" s="234"/>
      <c r="C206" s="235"/>
      <c r="D206" s="229" t="s">
        <v>142</v>
      </c>
      <c r="E206" s="236" t="s">
        <v>1</v>
      </c>
      <c r="F206" s="237" t="s">
        <v>528</v>
      </c>
      <c r="G206" s="235"/>
      <c r="H206" s="238">
        <v>40.420999999999999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142</v>
      </c>
      <c r="AU206" s="244" t="s">
        <v>89</v>
      </c>
      <c r="AV206" s="13" t="s">
        <v>89</v>
      </c>
      <c r="AW206" s="13" t="s">
        <v>36</v>
      </c>
      <c r="AX206" s="13" t="s">
        <v>87</v>
      </c>
      <c r="AY206" s="244" t="s">
        <v>131</v>
      </c>
    </row>
    <row r="207" s="2" customFormat="1" ht="14.4" customHeight="1">
      <c r="A207" s="36"/>
      <c r="B207" s="37"/>
      <c r="C207" s="246" t="s">
        <v>259</v>
      </c>
      <c r="D207" s="246" t="s">
        <v>242</v>
      </c>
      <c r="E207" s="247" t="s">
        <v>249</v>
      </c>
      <c r="F207" s="248" t="s">
        <v>250</v>
      </c>
      <c r="G207" s="249" t="s">
        <v>245</v>
      </c>
      <c r="H207" s="250">
        <v>161.68199999999999</v>
      </c>
      <c r="I207" s="251"/>
      <c r="J207" s="252">
        <f>ROUND(I207*H207,2)</f>
        <v>0</v>
      </c>
      <c r="K207" s="248" t="s">
        <v>1</v>
      </c>
      <c r="L207" s="253"/>
      <c r="M207" s="254" t="s">
        <v>1</v>
      </c>
      <c r="N207" s="255" t="s">
        <v>44</v>
      </c>
      <c r="O207" s="89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7" t="s">
        <v>177</v>
      </c>
      <c r="AT207" s="227" t="s">
        <v>242</v>
      </c>
      <c r="AU207" s="227" t="s">
        <v>89</v>
      </c>
      <c r="AY207" s="15" t="s">
        <v>131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5" t="s">
        <v>87</v>
      </c>
      <c r="BK207" s="228">
        <f>ROUND(I207*H207,2)</f>
        <v>0</v>
      </c>
      <c r="BL207" s="15" t="s">
        <v>138</v>
      </c>
      <c r="BM207" s="227" t="s">
        <v>529</v>
      </c>
    </row>
    <row r="208" s="2" customFormat="1">
      <c r="A208" s="36"/>
      <c r="B208" s="37"/>
      <c r="C208" s="38"/>
      <c r="D208" s="229" t="s">
        <v>140</v>
      </c>
      <c r="E208" s="38"/>
      <c r="F208" s="230" t="s">
        <v>250</v>
      </c>
      <c r="G208" s="38"/>
      <c r="H208" s="38"/>
      <c r="I208" s="231"/>
      <c r="J208" s="38"/>
      <c r="K208" s="38"/>
      <c r="L208" s="42"/>
      <c r="M208" s="232"/>
      <c r="N208" s="233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140</v>
      </c>
      <c r="AU208" s="15" t="s">
        <v>89</v>
      </c>
    </row>
    <row r="209" s="13" customFormat="1">
      <c r="A209" s="13"/>
      <c r="B209" s="234"/>
      <c r="C209" s="235"/>
      <c r="D209" s="229" t="s">
        <v>142</v>
      </c>
      <c r="E209" s="236" t="s">
        <v>1</v>
      </c>
      <c r="F209" s="237" t="s">
        <v>530</v>
      </c>
      <c r="G209" s="235"/>
      <c r="H209" s="238">
        <v>161.68199999999999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142</v>
      </c>
      <c r="AU209" s="244" t="s">
        <v>89</v>
      </c>
      <c r="AV209" s="13" t="s">
        <v>89</v>
      </c>
      <c r="AW209" s="13" t="s">
        <v>36</v>
      </c>
      <c r="AX209" s="13" t="s">
        <v>87</v>
      </c>
      <c r="AY209" s="244" t="s">
        <v>131</v>
      </c>
    </row>
    <row r="210" s="2" customFormat="1" ht="24.15" customHeight="1">
      <c r="A210" s="36"/>
      <c r="B210" s="37"/>
      <c r="C210" s="216" t="s">
        <v>264</v>
      </c>
      <c r="D210" s="216" t="s">
        <v>133</v>
      </c>
      <c r="E210" s="217" t="s">
        <v>254</v>
      </c>
      <c r="F210" s="218" t="s">
        <v>255</v>
      </c>
      <c r="G210" s="219" t="s">
        <v>136</v>
      </c>
      <c r="H210" s="220">
        <v>5527.1909999999998</v>
      </c>
      <c r="I210" s="221"/>
      <c r="J210" s="222">
        <f>ROUND(I210*H210,2)</f>
        <v>0</v>
      </c>
      <c r="K210" s="218" t="s">
        <v>137</v>
      </c>
      <c r="L210" s="42"/>
      <c r="M210" s="223" t="s">
        <v>1</v>
      </c>
      <c r="N210" s="224" t="s">
        <v>44</v>
      </c>
      <c r="O210" s="89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138</v>
      </c>
      <c r="AT210" s="227" t="s">
        <v>133</v>
      </c>
      <c r="AU210" s="227" t="s">
        <v>89</v>
      </c>
      <c r="AY210" s="15" t="s">
        <v>131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138</v>
      </c>
      <c r="BM210" s="227" t="s">
        <v>531</v>
      </c>
    </row>
    <row r="211" s="2" customFormat="1">
      <c r="A211" s="36"/>
      <c r="B211" s="37"/>
      <c r="C211" s="38"/>
      <c r="D211" s="229" t="s">
        <v>140</v>
      </c>
      <c r="E211" s="38"/>
      <c r="F211" s="230" t="s">
        <v>257</v>
      </c>
      <c r="G211" s="38"/>
      <c r="H211" s="38"/>
      <c r="I211" s="231"/>
      <c r="J211" s="38"/>
      <c r="K211" s="38"/>
      <c r="L211" s="42"/>
      <c r="M211" s="232"/>
      <c r="N211" s="233"/>
      <c r="O211" s="89"/>
      <c r="P211" s="89"/>
      <c r="Q211" s="89"/>
      <c r="R211" s="89"/>
      <c r="S211" s="89"/>
      <c r="T211" s="90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140</v>
      </c>
      <c r="AU211" s="15" t="s">
        <v>89</v>
      </c>
    </row>
    <row r="212" s="13" customFormat="1">
      <c r="A212" s="13"/>
      <c r="B212" s="234"/>
      <c r="C212" s="235"/>
      <c r="D212" s="229" t="s">
        <v>142</v>
      </c>
      <c r="E212" s="236" t="s">
        <v>1</v>
      </c>
      <c r="F212" s="237" t="s">
        <v>532</v>
      </c>
      <c r="G212" s="235"/>
      <c r="H212" s="238">
        <v>5527.1909999999998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142</v>
      </c>
      <c r="AU212" s="244" t="s">
        <v>89</v>
      </c>
      <c r="AV212" s="13" t="s">
        <v>89</v>
      </c>
      <c r="AW212" s="13" t="s">
        <v>36</v>
      </c>
      <c r="AX212" s="13" t="s">
        <v>87</v>
      </c>
      <c r="AY212" s="244" t="s">
        <v>131</v>
      </c>
    </row>
    <row r="213" s="2" customFormat="1" ht="24.15" customHeight="1">
      <c r="A213" s="36"/>
      <c r="B213" s="37"/>
      <c r="C213" s="216" t="s">
        <v>270</v>
      </c>
      <c r="D213" s="216" t="s">
        <v>133</v>
      </c>
      <c r="E213" s="217" t="s">
        <v>260</v>
      </c>
      <c r="F213" s="218" t="s">
        <v>261</v>
      </c>
      <c r="G213" s="219" t="s">
        <v>136</v>
      </c>
      <c r="H213" s="220">
        <v>92.769999999999996</v>
      </c>
      <c r="I213" s="221"/>
      <c r="J213" s="222">
        <f>ROUND(I213*H213,2)</f>
        <v>0</v>
      </c>
      <c r="K213" s="218" t="s">
        <v>137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138</v>
      </c>
      <c r="AT213" s="227" t="s">
        <v>133</v>
      </c>
      <c r="AU213" s="227" t="s">
        <v>89</v>
      </c>
      <c r="AY213" s="15" t="s">
        <v>131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138</v>
      </c>
      <c r="BM213" s="227" t="s">
        <v>533</v>
      </c>
    </row>
    <row r="214" s="2" customFormat="1">
      <c r="A214" s="36"/>
      <c r="B214" s="37"/>
      <c r="C214" s="38"/>
      <c r="D214" s="229" t="s">
        <v>140</v>
      </c>
      <c r="E214" s="38"/>
      <c r="F214" s="230" t="s">
        <v>263</v>
      </c>
      <c r="G214" s="38"/>
      <c r="H214" s="38"/>
      <c r="I214" s="231"/>
      <c r="J214" s="38"/>
      <c r="K214" s="38"/>
      <c r="L214" s="42"/>
      <c r="M214" s="232"/>
      <c r="N214" s="233"/>
      <c r="O214" s="89"/>
      <c r="P214" s="89"/>
      <c r="Q214" s="89"/>
      <c r="R214" s="89"/>
      <c r="S214" s="89"/>
      <c r="T214" s="90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140</v>
      </c>
      <c r="AU214" s="15" t="s">
        <v>89</v>
      </c>
    </row>
    <row r="215" s="2" customFormat="1" ht="14.4" customHeight="1">
      <c r="A215" s="36"/>
      <c r="B215" s="37"/>
      <c r="C215" s="216" t="s">
        <v>275</v>
      </c>
      <c r="D215" s="216" t="s">
        <v>133</v>
      </c>
      <c r="E215" s="217" t="s">
        <v>265</v>
      </c>
      <c r="F215" s="218" t="s">
        <v>266</v>
      </c>
      <c r="G215" s="219" t="s">
        <v>136</v>
      </c>
      <c r="H215" s="220">
        <v>435.63999999999999</v>
      </c>
      <c r="I215" s="221"/>
      <c r="J215" s="222">
        <f>ROUND(I215*H215,2)</f>
        <v>0</v>
      </c>
      <c r="K215" s="218" t="s">
        <v>137</v>
      </c>
      <c r="L215" s="42"/>
      <c r="M215" s="223" t="s">
        <v>1</v>
      </c>
      <c r="N215" s="224" t="s">
        <v>44</v>
      </c>
      <c r="O215" s="89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138</v>
      </c>
      <c r="AT215" s="227" t="s">
        <v>133</v>
      </c>
      <c r="AU215" s="227" t="s">
        <v>89</v>
      </c>
      <c r="AY215" s="15" t="s">
        <v>131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138</v>
      </c>
      <c r="BM215" s="227" t="s">
        <v>534</v>
      </c>
    </row>
    <row r="216" s="2" customFormat="1">
      <c r="A216" s="36"/>
      <c r="B216" s="37"/>
      <c r="C216" s="38"/>
      <c r="D216" s="229" t="s">
        <v>140</v>
      </c>
      <c r="E216" s="38"/>
      <c r="F216" s="230" t="s">
        <v>268</v>
      </c>
      <c r="G216" s="38"/>
      <c r="H216" s="38"/>
      <c r="I216" s="231"/>
      <c r="J216" s="38"/>
      <c r="K216" s="38"/>
      <c r="L216" s="42"/>
      <c r="M216" s="232"/>
      <c r="N216" s="233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140</v>
      </c>
      <c r="AU216" s="15" t="s">
        <v>89</v>
      </c>
    </row>
    <row r="217" s="2" customFormat="1" ht="24.15" customHeight="1">
      <c r="A217" s="36"/>
      <c r="B217" s="37"/>
      <c r="C217" s="216" t="s">
        <v>282</v>
      </c>
      <c r="D217" s="216" t="s">
        <v>133</v>
      </c>
      <c r="E217" s="217" t="s">
        <v>535</v>
      </c>
      <c r="F217" s="218" t="s">
        <v>536</v>
      </c>
      <c r="G217" s="219" t="s">
        <v>136</v>
      </c>
      <c r="H217" s="220">
        <v>808.40999999999997</v>
      </c>
      <c r="I217" s="221"/>
      <c r="J217" s="222">
        <f>ROUND(I217*H217,2)</f>
        <v>0</v>
      </c>
      <c r="K217" s="218" t="s">
        <v>137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138</v>
      </c>
      <c r="AT217" s="227" t="s">
        <v>133</v>
      </c>
      <c r="AU217" s="227" t="s">
        <v>89</v>
      </c>
      <c r="AY217" s="15" t="s">
        <v>131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138</v>
      </c>
      <c r="BM217" s="227" t="s">
        <v>537</v>
      </c>
    </row>
    <row r="218" s="2" customFormat="1">
      <c r="A218" s="36"/>
      <c r="B218" s="37"/>
      <c r="C218" s="38"/>
      <c r="D218" s="229" t="s">
        <v>140</v>
      </c>
      <c r="E218" s="38"/>
      <c r="F218" s="230" t="s">
        <v>538</v>
      </c>
      <c r="G218" s="38"/>
      <c r="H218" s="38"/>
      <c r="I218" s="231"/>
      <c r="J218" s="38"/>
      <c r="K218" s="38"/>
      <c r="L218" s="42"/>
      <c r="M218" s="232"/>
      <c r="N218" s="233"/>
      <c r="O218" s="89"/>
      <c r="P218" s="89"/>
      <c r="Q218" s="89"/>
      <c r="R218" s="89"/>
      <c r="S218" s="89"/>
      <c r="T218" s="90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140</v>
      </c>
      <c r="AU218" s="15" t="s">
        <v>89</v>
      </c>
    </row>
    <row r="219" s="13" customFormat="1">
      <c r="A219" s="13"/>
      <c r="B219" s="234"/>
      <c r="C219" s="235"/>
      <c r="D219" s="229" t="s">
        <v>142</v>
      </c>
      <c r="E219" s="236" t="s">
        <v>1</v>
      </c>
      <c r="F219" s="237" t="s">
        <v>539</v>
      </c>
      <c r="G219" s="235"/>
      <c r="H219" s="238">
        <v>808.40999999999997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142</v>
      </c>
      <c r="AU219" s="244" t="s">
        <v>89</v>
      </c>
      <c r="AV219" s="13" t="s">
        <v>89</v>
      </c>
      <c r="AW219" s="13" t="s">
        <v>36</v>
      </c>
      <c r="AX219" s="13" t="s">
        <v>87</v>
      </c>
      <c r="AY219" s="244" t="s">
        <v>131</v>
      </c>
    </row>
    <row r="220" s="2" customFormat="1" ht="14.4" customHeight="1">
      <c r="A220" s="36"/>
      <c r="B220" s="37"/>
      <c r="C220" s="246" t="s">
        <v>287</v>
      </c>
      <c r="D220" s="246" t="s">
        <v>242</v>
      </c>
      <c r="E220" s="247" t="s">
        <v>540</v>
      </c>
      <c r="F220" s="248" t="s">
        <v>541</v>
      </c>
      <c r="G220" s="249" t="s">
        <v>290</v>
      </c>
      <c r="H220" s="250">
        <v>141.47200000000001</v>
      </c>
      <c r="I220" s="251"/>
      <c r="J220" s="252">
        <f>ROUND(I220*H220,2)</f>
        <v>0</v>
      </c>
      <c r="K220" s="248" t="s">
        <v>137</v>
      </c>
      <c r="L220" s="253"/>
      <c r="M220" s="254" t="s">
        <v>1</v>
      </c>
      <c r="N220" s="255" t="s">
        <v>44</v>
      </c>
      <c r="O220" s="89"/>
      <c r="P220" s="225">
        <f>O220*H220</f>
        <v>0</v>
      </c>
      <c r="Q220" s="225">
        <v>1</v>
      </c>
      <c r="R220" s="225">
        <f>Q220*H220</f>
        <v>141.47200000000001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177</v>
      </c>
      <c r="AT220" s="227" t="s">
        <v>242</v>
      </c>
      <c r="AU220" s="227" t="s">
        <v>89</v>
      </c>
      <c r="AY220" s="15" t="s">
        <v>131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87</v>
      </c>
      <c r="BK220" s="228">
        <f>ROUND(I220*H220,2)</f>
        <v>0</v>
      </c>
      <c r="BL220" s="15" t="s">
        <v>138</v>
      </c>
      <c r="BM220" s="227" t="s">
        <v>542</v>
      </c>
    </row>
    <row r="221" s="2" customFormat="1">
      <c r="A221" s="36"/>
      <c r="B221" s="37"/>
      <c r="C221" s="38"/>
      <c r="D221" s="229" t="s">
        <v>140</v>
      </c>
      <c r="E221" s="38"/>
      <c r="F221" s="230" t="s">
        <v>541</v>
      </c>
      <c r="G221" s="38"/>
      <c r="H221" s="38"/>
      <c r="I221" s="231"/>
      <c r="J221" s="38"/>
      <c r="K221" s="38"/>
      <c r="L221" s="42"/>
      <c r="M221" s="232"/>
      <c r="N221" s="233"/>
      <c r="O221" s="89"/>
      <c r="P221" s="89"/>
      <c r="Q221" s="89"/>
      <c r="R221" s="89"/>
      <c r="S221" s="89"/>
      <c r="T221" s="90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140</v>
      </c>
      <c r="AU221" s="15" t="s">
        <v>89</v>
      </c>
    </row>
    <row r="222" s="13" customFormat="1">
      <c r="A222" s="13"/>
      <c r="B222" s="234"/>
      <c r="C222" s="235"/>
      <c r="D222" s="229" t="s">
        <v>142</v>
      </c>
      <c r="E222" s="236" t="s">
        <v>1</v>
      </c>
      <c r="F222" s="237" t="s">
        <v>543</v>
      </c>
      <c r="G222" s="235"/>
      <c r="H222" s="238">
        <v>141.47200000000001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142</v>
      </c>
      <c r="AU222" s="244" t="s">
        <v>89</v>
      </c>
      <c r="AV222" s="13" t="s">
        <v>89</v>
      </c>
      <c r="AW222" s="13" t="s">
        <v>36</v>
      </c>
      <c r="AX222" s="13" t="s">
        <v>87</v>
      </c>
      <c r="AY222" s="244" t="s">
        <v>131</v>
      </c>
    </row>
    <row r="223" s="12" customFormat="1" ht="22.8" customHeight="1">
      <c r="A223" s="12"/>
      <c r="B223" s="200"/>
      <c r="C223" s="201"/>
      <c r="D223" s="202" t="s">
        <v>78</v>
      </c>
      <c r="E223" s="214" t="s">
        <v>89</v>
      </c>
      <c r="F223" s="214" t="s">
        <v>269</v>
      </c>
      <c r="G223" s="201"/>
      <c r="H223" s="201"/>
      <c r="I223" s="204"/>
      <c r="J223" s="215">
        <f>BK223</f>
        <v>0</v>
      </c>
      <c r="K223" s="201"/>
      <c r="L223" s="206"/>
      <c r="M223" s="207"/>
      <c r="N223" s="208"/>
      <c r="O223" s="208"/>
      <c r="P223" s="209">
        <f>SUM(P224:P244)</f>
        <v>0</v>
      </c>
      <c r="Q223" s="208"/>
      <c r="R223" s="209">
        <f>SUM(R224:R244)</f>
        <v>283.47788980000007</v>
      </c>
      <c r="S223" s="208"/>
      <c r="T223" s="210">
        <f>SUM(T224:T244)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1" t="s">
        <v>87</v>
      </c>
      <c r="AT223" s="212" t="s">
        <v>78</v>
      </c>
      <c r="AU223" s="212" t="s">
        <v>87</v>
      </c>
      <c r="AY223" s="211" t="s">
        <v>131</v>
      </c>
      <c r="BK223" s="213">
        <f>SUM(BK224:BK244)</f>
        <v>0</v>
      </c>
    </row>
    <row r="224" s="2" customFormat="1" ht="24.15" customHeight="1">
      <c r="A224" s="36"/>
      <c r="B224" s="37"/>
      <c r="C224" s="216" t="s">
        <v>293</v>
      </c>
      <c r="D224" s="216" t="s">
        <v>133</v>
      </c>
      <c r="E224" s="217" t="s">
        <v>271</v>
      </c>
      <c r="F224" s="218" t="s">
        <v>272</v>
      </c>
      <c r="G224" s="219" t="s">
        <v>146</v>
      </c>
      <c r="H224" s="220">
        <v>1</v>
      </c>
      <c r="I224" s="221"/>
      <c r="J224" s="222">
        <f>ROUND(I224*H224,2)</f>
        <v>0</v>
      </c>
      <c r="K224" s="218" t="s">
        <v>137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0.15704000000000001</v>
      </c>
      <c r="R224" s="225">
        <f>Q224*H224</f>
        <v>0.15704000000000001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138</v>
      </c>
      <c r="AT224" s="227" t="s">
        <v>133</v>
      </c>
      <c r="AU224" s="227" t="s">
        <v>89</v>
      </c>
      <c r="AY224" s="15" t="s">
        <v>131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138</v>
      </c>
      <c r="BM224" s="227" t="s">
        <v>544</v>
      </c>
    </row>
    <row r="225" s="2" customFormat="1">
      <c r="A225" s="36"/>
      <c r="B225" s="37"/>
      <c r="C225" s="38"/>
      <c r="D225" s="229" t="s">
        <v>140</v>
      </c>
      <c r="E225" s="38"/>
      <c r="F225" s="230" t="s">
        <v>274</v>
      </c>
      <c r="G225" s="38"/>
      <c r="H225" s="38"/>
      <c r="I225" s="231"/>
      <c r="J225" s="38"/>
      <c r="K225" s="38"/>
      <c r="L225" s="42"/>
      <c r="M225" s="232"/>
      <c r="N225" s="233"/>
      <c r="O225" s="89"/>
      <c r="P225" s="89"/>
      <c r="Q225" s="89"/>
      <c r="R225" s="89"/>
      <c r="S225" s="89"/>
      <c r="T225" s="90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140</v>
      </c>
      <c r="AU225" s="15" t="s">
        <v>89</v>
      </c>
    </row>
    <row r="226" s="2" customFormat="1" ht="37.8" customHeight="1">
      <c r="A226" s="36"/>
      <c r="B226" s="37"/>
      <c r="C226" s="216" t="s">
        <v>298</v>
      </c>
      <c r="D226" s="216" t="s">
        <v>133</v>
      </c>
      <c r="E226" s="217" t="s">
        <v>276</v>
      </c>
      <c r="F226" s="218" t="s">
        <v>277</v>
      </c>
      <c r="G226" s="219" t="s">
        <v>278</v>
      </c>
      <c r="H226" s="220">
        <v>387.5</v>
      </c>
      <c r="I226" s="221"/>
      <c r="J226" s="222">
        <f>ROUND(I226*H226,2)</f>
        <v>0</v>
      </c>
      <c r="K226" s="218" t="s">
        <v>137</v>
      </c>
      <c r="L226" s="42"/>
      <c r="M226" s="223" t="s">
        <v>1</v>
      </c>
      <c r="N226" s="224" t="s">
        <v>44</v>
      </c>
      <c r="O226" s="89"/>
      <c r="P226" s="225">
        <f>O226*H226</f>
        <v>0</v>
      </c>
      <c r="Q226" s="225">
        <v>0.27411000000000002</v>
      </c>
      <c r="R226" s="225">
        <f>Q226*H226</f>
        <v>106.21762500000001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138</v>
      </c>
      <c r="AT226" s="227" t="s">
        <v>133</v>
      </c>
      <c r="AU226" s="227" t="s">
        <v>89</v>
      </c>
      <c r="AY226" s="15" t="s">
        <v>131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87</v>
      </c>
      <c r="BK226" s="228">
        <f>ROUND(I226*H226,2)</f>
        <v>0</v>
      </c>
      <c r="BL226" s="15" t="s">
        <v>138</v>
      </c>
      <c r="BM226" s="227" t="s">
        <v>545</v>
      </c>
    </row>
    <row r="227" s="2" customFormat="1">
      <c r="A227" s="36"/>
      <c r="B227" s="37"/>
      <c r="C227" s="38"/>
      <c r="D227" s="229" t="s">
        <v>140</v>
      </c>
      <c r="E227" s="38"/>
      <c r="F227" s="230" t="s">
        <v>280</v>
      </c>
      <c r="G227" s="38"/>
      <c r="H227" s="38"/>
      <c r="I227" s="231"/>
      <c r="J227" s="38"/>
      <c r="K227" s="38"/>
      <c r="L227" s="42"/>
      <c r="M227" s="232"/>
      <c r="N227" s="233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140</v>
      </c>
      <c r="AU227" s="15" t="s">
        <v>89</v>
      </c>
    </row>
    <row r="228" s="13" customFormat="1">
      <c r="A228" s="13"/>
      <c r="B228" s="234"/>
      <c r="C228" s="235"/>
      <c r="D228" s="229" t="s">
        <v>142</v>
      </c>
      <c r="E228" s="236" t="s">
        <v>1</v>
      </c>
      <c r="F228" s="237" t="s">
        <v>546</v>
      </c>
      <c r="G228" s="235"/>
      <c r="H228" s="238">
        <v>387.5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142</v>
      </c>
      <c r="AU228" s="244" t="s">
        <v>89</v>
      </c>
      <c r="AV228" s="13" t="s">
        <v>89</v>
      </c>
      <c r="AW228" s="13" t="s">
        <v>36</v>
      </c>
      <c r="AX228" s="13" t="s">
        <v>87</v>
      </c>
      <c r="AY228" s="244" t="s">
        <v>131</v>
      </c>
    </row>
    <row r="229" s="2" customFormat="1" ht="24.15" customHeight="1">
      <c r="A229" s="36"/>
      <c r="B229" s="37"/>
      <c r="C229" s="216" t="s">
        <v>304</v>
      </c>
      <c r="D229" s="216" t="s">
        <v>133</v>
      </c>
      <c r="E229" s="217" t="s">
        <v>283</v>
      </c>
      <c r="F229" s="218" t="s">
        <v>284</v>
      </c>
      <c r="G229" s="219" t="s">
        <v>278</v>
      </c>
      <c r="H229" s="220">
        <v>387.5</v>
      </c>
      <c r="I229" s="221"/>
      <c r="J229" s="222">
        <f>ROUND(I229*H229,2)</f>
        <v>0</v>
      </c>
      <c r="K229" s="218" t="s">
        <v>137</v>
      </c>
      <c r="L229" s="42"/>
      <c r="M229" s="223" t="s">
        <v>1</v>
      </c>
      <c r="N229" s="224" t="s">
        <v>44</v>
      </c>
      <c r="O229" s="89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7" t="s">
        <v>138</v>
      </c>
      <c r="AT229" s="227" t="s">
        <v>133</v>
      </c>
      <c r="AU229" s="227" t="s">
        <v>89</v>
      </c>
      <c r="AY229" s="15" t="s">
        <v>131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5" t="s">
        <v>87</v>
      </c>
      <c r="BK229" s="228">
        <f>ROUND(I229*H229,2)</f>
        <v>0</v>
      </c>
      <c r="BL229" s="15" t="s">
        <v>138</v>
      </c>
      <c r="BM229" s="227" t="s">
        <v>547</v>
      </c>
    </row>
    <row r="230" s="2" customFormat="1">
      <c r="A230" s="36"/>
      <c r="B230" s="37"/>
      <c r="C230" s="38"/>
      <c r="D230" s="229" t="s">
        <v>140</v>
      </c>
      <c r="E230" s="38"/>
      <c r="F230" s="230" t="s">
        <v>284</v>
      </c>
      <c r="G230" s="38"/>
      <c r="H230" s="38"/>
      <c r="I230" s="231"/>
      <c r="J230" s="38"/>
      <c r="K230" s="38"/>
      <c r="L230" s="42"/>
      <c r="M230" s="232"/>
      <c r="N230" s="233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140</v>
      </c>
      <c r="AU230" s="15" t="s">
        <v>89</v>
      </c>
    </row>
    <row r="231" s="2" customFormat="1">
      <c r="A231" s="36"/>
      <c r="B231" s="37"/>
      <c r="C231" s="38"/>
      <c r="D231" s="229" t="s">
        <v>175</v>
      </c>
      <c r="E231" s="38"/>
      <c r="F231" s="245" t="s">
        <v>286</v>
      </c>
      <c r="G231" s="38"/>
      <c r="H231" s="38"/>
      <c r="I231" s="231"/>
      <c r="J231" s="38"/>
      <c r="K231" s="38"/>
      <c r="L231" s="42"/>
      <c r="M231" s="232"/>
      <c r="N231" s="233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175</v>
      </c>
      <c r="AU231" s="15" t="s">
        <v>89</v>
      </c>
    </row>
    <row r="232" s="13" customFormat="1">
      <c r="A232" s="13"/>
      <c r="B232" s="234"/>
      <c r="C232" s="235"/>
      <c r="D232" s="229" t="s">
        <v>142</v>
      </c>
      <c r="E232" s="236" t="s">
        <v>1</v>
      </c>
      <c r="F232" s="237" t="s">
        <v>546</v>
      </c>
      <c r="G232" s="235"/>
      <c r="H232" s="238">
        <v>387.5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142</v>
      </c>
      <c r="AU232" s="244" t="s">
        <v>89</v>
      </c>
      <c r="AV232" s="13" t="s">
        <v>89</v>
      </c>
      <c r="AW232" s="13" t="s">
        <v>36</v>
      </c>
      <c r="AX232" s="13" t="s">
        <v>87</v>
      </c>
      <c r="AY232" s="244" t="s">
        <v>131</v>
      </c>
    </row>
    <row r="233" s="2" customFormat="1" ht="14.4" customHeight="1">
      <c r="A233" s="36"/>
      <c r="B233" s="37"/>
      <c r="C233" s="246" t="s">
        <v>310</v>
      </c>
      <c r="D233" s="246" t="s">
        <v>242</v>
      </c>
      <c r="E233" s="247" t="s">
        <v>288</v>
      </c>
      <c r="F233" s="248" t="s">
        <v>289</v>
      </c>
      <c r="G233" s="249" t="s">
        <v>290</v>
      </c>
      <c r="H233" s="250">
        <v>169.53100000000001</v>
      </c>
      <c r="I233" s="251"/>
      <c r="J233" s="252">
        <f>ROUND(I233*H233,2)</f>
        <v>0</v>
      </c>
      <c r="K233" s="248" t="s">
        <v>137</v>
      </c>
      <c r="L233" s="253"/>
      <c r="M233" s="254" t="s">
        <v>1</v>
      </c>
      <c r="N233" s="255" t="s">
        <v>44</v>
      </c>
      <c r="O233" s="89"/>
      <c r="P233" s="225">
        <f>O233*H233</f>
        <v>0</v>
      </c>
      <c r="Q233" s="225">
        <v>1</v>
      </c>
      <c r="R233" s="225">
        <f>Q233*H233</f>
        <v>169.53100000000001</v>
      </c>
      <c r="S233" s="225">
        <v>0</v>
      </c>
      <c r="T233" s="22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7" t="s">
        <v>177</v>
      </c>
      <c r="AT233" s="227" t="s">
        <v>242</v>
      </c>
      <c r="AU233" s="227" t="s">
        <v>89</v>
      </c>
      <c r="AY233" s="15" t="s">
        <v>131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5" t="s">
        <v>87</v>
      </c>
      <c r="BK233" s="228">
        <f>ROUND(I233*H233,2)</f>
        <v>0</v>
      </c>
      <c r="BL233" s="15" t="s">
        <v>138</v>
      </c>
      <c r="BM233" s="227" t="s">
        <v>548</v>
      </c>
    </row>
    <row r="234" s="2" customFormat="1">
      <c r="A234" s="36"/>
      <c r="B234" s="37"/>
      <c r="C234" s="38"/>
      <c r="D234" s="229" t="s">
        <v>140</v>
      </c>
      <c r="E234" s="38"/>
      <c r="F234" s="230" t="s">
        <v>289</v>
      </c>
      <c r="G234" s="38"/>
      <c r="H234" s="38"/>
      <c r="I234" s="231"/>
      <c r="J234" s="38"/>
      <c r="K234" s="38"/>
      <c r="L234" s="42"/>
      <c r="M234" s="232"/>
      <c r="N234" s="233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140</v>
      </c>
      <c r="AU234" s="15" t="s">
        <v>89</v>
      </c>
    </row>
    <row r="235" s="13" customFormat="1">
      <c r="A235" s="13"/>
      <c r="B235" s="234"/>
      <c r="C235" s="235"/>
      <c r="D235" s="229" t="s">
        <v>142</v>
      </c>
      <c r="E235" s="236" t="s">
        <v>1</v>
      </c>
      <c r="F235" s="237" t="s">
        <v>549</v>
      </c>
      <c r="G235" s="235"/>
      <c r="H235" s="238">
        <v>169.53100000000001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142</v>
      </c>
      <c r="AU235" s="244" t="s">
        <v>89</v>
      </c>
      <c r="AV235" s="13" t="s">
        <v>89</v>
      </c>
      <c r="AW235" s="13" t="s">
        <v>36</v>
      </c>
      <c r="AX235" s="13" t="s">
        <v>87</v>
      </c>
      <c r="AY235" s="244" t="s">
        <v>131</v>
      </c>
    </row>
    <row r="236" s="2" customFormat="1" ht="14.4" customHeight="1">
      <c r="A236" s="36"/>
      <c r="B236" s="37"/>
      <c r="C236" s="216" t="s">
        <v>316</v>
      </c>
      <c r="D236" s="216" t="s">
        <v>133</v>
      </c>
      <c r="E236" s="217" t="s">
        <v>550</v>
      </c>
      <c r="F236" s="218" t="s">
        <v>551</v>
      </c>
      <c r="G236" s="219" t="s">
        <v>171</v>
      </c>
      <c r="H236" s="220">
        <v>2.9300000000000002</v>
      </c>
      <c r="I236" s="221"/>
      <c r="J236" s="222">
        <f>ROUND(I236*H236,2)</f>
        <v>0</v>
      </c>
      <c r="K236" s="218" t="s">
        <v>137</v>
      </c>
      <c r="L236" s="42"/>
      <c r="M236" s="223" t="s">
        <v>1</v>
      </c>
      <c r="N236" s="224" t="s">
        <v>44</v>
      </c>
      <c r="O236" s="89"/>
      <c r="P236" s="225">
        <f>O236*H236</f>
        <v>0</v>
      </c>
      <c r="Q236" s="225">
        <v>2.5262500000000001</v>
      </c>
      <c r="R236" s="225">
        <f>Q236*H236</f>
        <v>7.4019125000000008</v>
      </c>
      <c r="S236" s="225">
        <v>0</v>
      </c>
      <c r="T236" s="22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7" t="s">
        <v>138</v>
      </c>
      <c r="AT236" s="227" t="s">
        <v>133</v>
      </c>
      <c r="AU236" s="227" t="s">
        <v>89</v>
      </c>
      <c r="AY236" s="15" t="s">
        <v>131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5" t="s">
        <v>87</v>
      </c>
      <c r="BK236" s="228">
        <f>ROUND(I236*H236,2)</f>
        <v>0</v>
      </c>
      <c r="BL236" s="15" t="s">
        <v>138</v>
      </c>
      <c r="BM236" s="227" t="s">
        <v>552</v>
      </c>
    </row>
    <row r="237" s="2" customFormat="1">
      <c r="A237" s="36"/>
      <c r="B237" s="37"/>
      <c r="C237" s="38"/>
      <c r="D237" s="229" t="s">
        <v>140</v>
      </c>
      <c r="E237" s="38"/>
      <c r="F237" s="230" t="s">
        <v>553</v>
      </c>
      <c r="G237" s="38"/>
      <c r="H237" s="38"/>
      <c r="I237" s="231"/>
      <c r="J237" s="38"/>
      <c r="K237" s="38"/>
      <c r="L237" s="42"/>
      <c r="M237" s="232"/>
      <c r="N237" s="233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140</v>
      </c>
      <c r="AU237" s="15" t="s">
        <v>89</v>
      </c>
    </row>
    <row r="238" s="2" customFormat="1" ht="24.15" customHeight="1">
      <c r="A238" s="36"/>
      <c r="B238" s="37"/>
      <c r="C238" s="216" t="s">
        <v>319</v>
      </c>
      <c r="D238" s="216" t="s">
        <v>133</v>
      </c>
      <c r="E238" s="217" t="s">
        <v>554</v>
      </c>
      <c r="F238" s="218" t="s">
        <v>555</v>
      </c>
      <c r="G238" s="219" t="s">
        <v>290</v>
      </c>
      <c r="H238" s="220">
        <v>0.14499999999999999</v>
      </c>
      <c r="I238" s="221"/>
      <c r="J238" s="222">
        <f>ROUND(I238*H238,2)</f>
        <v>0</v>
      </c>
      <c r="K238" s="218" t="s">
        <v>137</v>
      </c>
      <c r="L238" s="42"/>
      <c r="M238" s="223" t="s">
        <v>1</v>
      </c>
      <c r="N238" s="224" t="s">
        <v>44</v>
      </c>
      <c r="O238" s="89"/>
      <c r="P238" s="225">
        <f>O238*H238</f>
        <v>0</v>
      </c>
      <c r="Q238" s="225">
        <v>1.0597399999999999</v>
      </c>
      <c r="R238" s="225">
        <f>Q238*H238</f>
        <v>0.15366229999999997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138</v>
      </c>
      <c r="AT238" s="227" t="s">
        <v>133</v>
      </c>
      <c r="AU238" s="227" t="s">
        <v>89</v>
      </c>
      <c r="AY238" s="15" t="s">
        <v>131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87</v>
      </c>
      <c r="BK238" s="228">
        <f>ROUND(I238*H238,2)</f>
        <v>0</v>
      </c>
      <c r="BL238" s="15" t="s">
        <v>138</v>
      </c>
      <c r="BM238" s="227" t="s">
        <v>556</v>
      </c>
    </row>
    <row r="239" s="2" customFormat="1">
      <c r="A239" s="36"/>
      <c r="B239" s="37"/>
      <c r="C239" s="38"/>
      <c r="D239" s="229" t="s">
        <v>140</v>
      </c>
      <c r="E239" s="38"/>
      <c r="F239" s="230" t="s">
        <v>557</v>
      </c>
      <c r="G239" s="38"/>
      <c r="H239" s="38"/>
      <c r="I239" s="231"/>
      <c r="J239" s="38"/>
      <c r="K239" s="38"/>
      <c r="L239" s="42"/>
      <c r="M239" s="232"/>
      <c r="N239" s="233"/>
      <c r="O239" s="89"/>
      <c r="P239" s="89"/>
      <c r="Q239" s="89"/>
      <c r="R239" s="89"/>
      <c r="S239" s="89"/>
      <c r="T239" s="90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140</v>
      </c>
      <c r="AU239" s="15" t="s">
        <v>89</v>
      </c>
    </row>
    <row r="240" s="13" customFormat="1">
      <c r="A240" s="13"/>
      <c r="B240" s="234"/>
      <c r="C240" s="235"/>
      <c r="D240" s="229" t="s">
        <v>142</v>
      </c>
      <c r="E240" s="236" t="s">
        <v>1</v>
      </c>
      <c r="F240" s="237" t="s">
        <v>558</v>
      </c>
      <c r="G240" s="235"/>
      <c r="H240" s="238">
        <v>0.14499999999999999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142</v>
      </c>
      <c r="AU240" s="244" t="s">
        <v>89</v>
      </c>
      <c r="AV240" s="13" t="s">
        <v>89</v>
      </c>
      <c r="AW240" s="13" t="s">
        <v>36</v>
      </c>
      <c r="AX240" s="13" t="s">
        <v>87</v>
      </c>
      <c r="AY240" s="244" t="s">
        <v>131</v>
      </c>
    </row>
    <row r="241" s="2" customFormat="1" ht="14.4" customHeight="1">
      <c r="A241" s="36"/>
      <c r="B241" s="37"/>
      <c r="C241" s="216" t="s">
        <v>322</v>
      </c>
      <c r="D241" s="216" t="s">
        <v>133</v>
      </c>
      <c r="E241" s="217" t="s">
        <v>559</v>
      </c>
      <c r="F241" s="218" t="s">
        <v>560</v>
      </c>
      <c r="G241" s="219" t="s">
        <v>136</v>
      </c>
      <c r="H241" s="220">
        <v>11.25</v>
      </c>
      <c r="I241" s="221"/>
      <c r="J241" s="222">
        <f>ROUND(I241*H241,2)</f>
        <v>0</v>
      </c>
      <c r="K241" s="218" t="s">
        <v>137</v>
      </c>
      <c r="L241" s="42"/>
      <c r="M241" s="223" t="s">
        <v>1</v>
      </c>
      <c r="N241" s="224" t="s">
        <v>44</v>
      </c>
      <c r="O241" s="89"/>
      <c r="P241" s="225">
        <f>O241*H241</f>
        <v>0</v>
      </c>
      <c r="Q241" s="225">
        <v>0.0014400000000000001</v>
      </c>
      <c r="R241" s="225">
        <f>Q241*H241</f>
        <v>0.016200000000000003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138</v>
      </c>
      <c r="AT241" s="227" t="s">
        <v>133</v>
      </c>
      <c r="AU241" s="227" t="s">
        <v>89</v>
      </c>
      <c r="AY241" s="15" t="s">
        <v>131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87</v>
      </c>
      <c r="BK241" s="228">
        <f>ROUND(I241*H241,2)</f>
        <v>0</v>
      </c>
      <c r="BL241" s="15" t="s">
        <v>138</v>
      </c>
      <c r="BM241" s="227" t="s">
        <v>561</v>
      </c>
    </row>
    <row r="242" s="2" customFormat="1">
      <c r="A242" s="36"/>
      <c r="B242" s="37"/>
      <c r="C242" s="38"/>
      <c r="D242" s="229" t="s">
        <v>140</v>
      </c>
      <c r="E242" s="38"/>
      <c r="F242" s="230" t="s">
        <v>562</v>
      </c>
      <c r="G242" s="38"/>
      <c r="H242" s="38"/>
      <c r="I242" s="231"/>
      <c r="J242" s="38"/>
      <c r="K242" s="38"/>
      <c r="L242" s="42"/>
      <c r="M242" s="232"/>
      <c r="N242" s="233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140</v>
      </c>
      <c r="AU242" s="15" t="s">
        <v>89</v>
      </c>
    </row>
    <row r="243" s="2" customFormat="1" ht="14.4" customHeight="1">
      <c r="A243" s="36"/>
      <c r="B243" s="37"/>
      <c r="C243" s="216" t="s">
        <v>328</v>
      </c>
      <c r="D243" s="216" t="s">
        <v>133</v>
      </c>
      <c r="E243" s="217" t="s">
        <v>563</v>
      </c>
      <c r="F243" s="218" t="s">
        <v>564</v>
      </c>
      <c r="G243" s="219" t="s">
        <v>136</v>
      </c>
      <c r="H243" s="220">
        <v>11.25</v>
      </c>
      <c r="I243" s="221"/>
      <c r="J243" s="222">
        <f>ROUND(I243*H243,2)</f>
        <v>0</v>
      </c>
      <c r="K243" s="218" t="s">
        <v>137</v>
      </c>
      <c r="L243" s="42"/>
      <c r="M243" s="223" t="s">
        <v>1</v>
      </c>
      <c r="N243" s="224" t="s">
        <v>44</v>
      </c>
      <c r="O243" s="89"/>
      <c r="P243" s="225">
        <f>O243*H243</f>
        <v>0</v>
      </c>
      <c r="Q243" s="225">
        <v>4.0000000000000003E-05</v>
      </c>
      <c r="R243" s="225">
        <f>Q243*H243</f>
        <v>0.00045000000000000004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138</v>
      </c>
      <c r="AT243" s="227" t="s">
        <v>133</v>
      </c>
      <c r="AU243" s="227" t="s">
        <v>89</v>
      </c>
      <c r="AY243" s="15" t="s">
        <v>131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87</v>
      </c>
      <c r="BK243" s="228">
        <f>ROUND(I243*H243,2)</f>
        <v>0</v>
      </c>
      <c r="BL243" s="15" t="s">
        <v>138</v>
      </c>
      <c r="BM243" s="227" t="s">
        <v>565</v>
      </c>
    </row>
    <row r="244" s="2" customFormat="1">
      <c r="A244" s="36"/>
      <c r="B244" s="37"/>
      <c r="C244" s="38"/>
      <c r="D244" s="229" t="s">
        <v>140</v>
      </c>
      <c r="E244" s="38"/>
      <c r="F244" s="230" t="s">
        <v>566</v>
      </c>
      <c r="G244" s="38"/>
      <c r="H244" s="38"/>
      <c r="I244" s="231"/>
      <c r="J244" s="38"/>
      <c r="K244" s="38"/>
      <c r="L244" s="42"/>
      <c r="M244" s="232"/>
      <c r="N244" s="233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140</v>
      </c>
      <c r="AU244" s="15" t="s">
        <v>89</v>
      </c>
    </row>
    <row r="245" s="12" customFormat="1" ht="22.8" customHeight="1">
      <c r="A245" s="12"/>
      <c r="B245" s="200"/>
      <c r="C245" s="201"/>
      <c r="D245" s="202" t="s">
        <v>78</v>
      </c>
      <c r="E245" s="214" t="s">
        <v>149</v>
      </c>
      <c r="F245" s="214" t="s">
        <v>567</v>
      </c>
      <c r="G245" s="201"/>
      <c r="H245" s="201"/>
      <c r="I245" s="204"/>
      <c r="J245" s="215">
        <f>BK245</f>
        <v>0</v>
      </c>
      <c r="K245" s="201"/>
      <c r="L245" s="206"/>
      <c r="M245" s="207"/>
      <c r="N245" s="208"/>
      <c r="O245" s="208"/>
      <c r="P245" s="209">
        <f>SUM(P246:P248)</f>
        <v>0</v>
      </c>
      <c r="Q245" s="208"/>
      <c r="R245" s="209">
        <f>SUM(R246:R248)</f>
        <v>0</v>
      </c>
      <c r="S245" s="208"/>
      <c r="T245" s="210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1" t="s">
        <v>87</v>
      </c>
      <c r="AT245" s="212" t="s">
        <v>78</v>
      </c>
      <c r="AU245" s="212" t="s">
        <v>87</v>
      </c>
      <c r="AY245" s="211" t="s">
        <v>131</v>
      </c>
      <c r="BK245" s="213">
        <f>SUM(BK246:BK248)</f>
        <v>0</v>
      </c>
    </row>
    <row r="246" s="2" customFormat="1" ht="14.4" customHeight="1">
      <c r="A246" s="36"/>
      <c r="B246" s="37"/>
      <c r="C246" s="216" t="s">
        <v>334</v>
      </c>
      <c r="D246" s="216" t="s">
        <v>133</v>
      </c>
      <c r="E246" s="217" t="s">
        <v>568</v>
      </c>
      <c r="F246" s="218" t="s">
        <v>569</v>
      </c>
      <c r="G246" s="219" t="s">
        <v>278</v>
      </c>
      <c r="H246" s="220">
        <v>15</v>
      </c>
      <c r="I246" s="221"/>
      <c r="J246" s="222">
        <f>ROUND(I246*H246,2)</f>
        <v>0</v>
      </c>
      <c r="K246" s="218" t="s">
        <v>137</v>
      </c>
      <c r="L246" s="42"/>
      <c r="M246" s="223" t="s">
        <v>1</v>
      </c>
      <c r="N246" s="224" t="s">
        <v>44</v>
      </c>
      <c r="O246" s="89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7" t="s">
        <v>138</v>
      </c>
      <c r="AT246" s="227" t="s">
        <v>133</v>
      </c>
      <c r="AU246" s="227" t="s">
        <v>89</v>
      </c>
      <c r="AY246" s="15" t="s">
        <v>131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5" t="s">
        <v>87</v>
      </c>
      <c r="BK246" s="228">
        <f>ROUND(I246*H246,2)</f>
        <v>0</v>
      </c>
      <c r="BL246" s="15" t="s">
        <v>138</v>
      </c>
      <c r="BM246" s="227" t="s">
        <v>570</v>
      </c>
    </row>
    <row r="247" s="2" customFormat="1">
      <c r="A247" s="36"/>
      <c r="B247" s="37"/>
      <c r="C247" s="38"/>
      <c r="D247" s="229" t="s">
        <v>140</v>
      </c>
      <c r="E247" s="38"/>
      <c r="F247" s="230" t="s">
        <v>571</v>
      </c>
      <c r="G247" s="38"/>
      <c r="H247" s="38"/>
      <c r="I247" s="231"/>
      <c r="J247" s="38"/>
      <c r="K247" s="38"/>
      <c r="L247" s="42"/>
      <c r="M247" s="232"/>
      <c r="N247" s="233"/>
      <c r="O247" s="89"/>
      <c r="P247" s="89"/>
      <c r="Q247" s="89"/>
      <c r="R247" s="89"/>
      <c r="S247" s="89"/>
      <c r="T247" s="90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140</v>
      </c>
      <c r="AU247" s="15" t="s">
        <v>89</v>
      </c>
    </row>
    <row r="248" s="2" customFormat="1">
      <c r="A248" s="36"/>
      <c r="B248" s="37"/>
      <c r="C248" s="38"/>
      <c r="D248" s="229" t="s">
        <v>175</v>
      </c>
      <c r="E248" s="38"/>
      <c r="F248" s="245" t="s">
        <v>572</v>
      </c>
      <c r="G248" s="38"/>
      <c r="H248" s="38"/>
      <c r="I248" s="231"/>
      <c r="J248" s="38"/>
      <c r="K248" s="38"/>
      <c r="L248" s="42"/>
      <c r="M248" s="232"/>
      <c r="N248" s="233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175</v>
      </c>
      <c r="AU248" s="15" t="s">
        <v>89</v>
      </c>
    </row>
    <row r="249" s="12" customFormat="1" ht="22.8" customHeight="1">
      <c r="A249" s="12"/>
      <c r="B249" s="200"/>
      <c r="C249" s="201"/>
      <c r="D249" s="202" t="s">
        <v>78</v>
      </c>
      <c r="E249" s="214" t="s">
        <v>138</v>
      </c>
      <c r="F249" s="214" t="s">
        <v>303</v>
      </c>
      <c r="G249" s="201"/>
      <c r="H249" s="201"/>
      <c r="I249" s="204"/>
      <c r="J249" s="215">
        <f>BK249</f>
        <v>0</v>
      </c>
      <c r="K249" s="201"/>
      <c r="L249" s="206"/>
      <c r="M249" s="207"/>
      <c r="N249" s="208"/>
      <c r="O249" s="208"/>
      <c r="P249" s="209">
        <f>SUM(P250:P255)</f>
        <v>0</v>
      </c>
      <c r="Q249" s="208"/>
      <c r="R249" s="209">
        <f>SUM(R250:R255)</f>
        <v>13.9174811</v>
      </c>
      <c r="S249" s="208"/>
      <c r="T249" s="210">
        <f>SUM(T250:T255)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1" t="s">
        <v>87</v>
      </c>
      <c r="AT249" s="212" t="s">
        <v>78</v>
      </c>
      <c r="AU249" s="212" t="s">
        <v>87</v>
      </c>
      <c r="AY249" s="211" t="s">
        <v>131</v>
      </c>
      <c r="BK249" s="213">
        <f>SUM(BK250:BK255)</f>
        <v>0</v>
      </c>
    </row>
    <row r="250" s="2" customFormat="1" ht="24.15" customHeight="1">
      <c r="A250" s="36"/>
      <c r="B250" s="37"/>
      <c r="C250" s="216" t="s">
        <v>340</v>
      </c>
      <c r="D250" s="216" t="s">
        <v>133</v>
      </c>
      <c r="E250" s="217" t="s">
        <v>573</v>
      </c>
      <c r="F250" s="218" t="s">
        <v>574</v>
      </c>
      <c r="G250" s="219" t="s">
        <v>136</v>
      </c>
      <c r="H250" s="220">
        <v>21.07</v>
      </c>
      <c r="I250" s="221"/>
      <c r="J250" s="222">
        <f>ROUND(I250*H250,2)</f>
        <v>0</v>
      </c>
      <c r="K250" s="218" t="s">
        <v>172</v>
      </c>
      <c r="L250" s="42"/>
      <c r="M250" s="223" t="s">
        <v>1</v>
      </c>
      <c r="N250" s="224" t="s">
        <v>44</v>
      </c>
      <c r="O250" s="89"/>
      <c r="P250" s="225">
        <f>O250*H250</f>
        <v>0</v>
      </c>
      <c r="Q250" s="225">
        <v>0.24532999999999999</v>
      </c>
      <c r="R250" s="225">
        <f>Q250*H250</f>
        <v>5.1691031000000001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138</v>
      </c>
      <c r="AT250" s="227" t="s">
        <v>133</v>
      </c>
      <c r="AU250" s="227" t="s">
        <v>89</v>
      </c>
      <c r="AY250" s="15" t="s">
        <v>131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87</v>
      </c>
      <c r="BK250" s="228">
        <f>ROUND(I250*H250,2)</f>
        <v>0</v>
      </c>
      <c r="BL250" s="15" t="s">
        <v>138</v>
      </c>
      <c r="BM250" s="227" t="s">
        <v>575</v>
      </c>
    </row>
    <row r="251" s="2" customFormat="1">
      <c r="A251" s="36"/>
      <c r="B251" s="37"/>
      <c r="C251" s="38"/>
      <c r="D251" s="229" t="s">
        <v>140</v>
      </c>
      <c r="E251" s="38"/>
      <c r="F251" s="230" t="s">
        <v>576</v>
      </c>
      <c r="G251" s="38"/>
      <c r="H251" s="38"/>
      <c r="I251" s="231"/>
      <c r="J251" s="38"/>
      <c r="K251" s="38"/>
      <c r="L251" s="42"/>
      <c r="M251" s="232"/>
      <c r="N251" s="233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140</v>
      </c>
      <c r="AU251" s="15" t="s">
        <v>89</v>
      </c>
    </row>
    <row r="252" s="2" customFormat="1" ht="24.15" customHeight="1">
      <c r="A252" s="36"/>
      <c r="B252" s="37"/>
      <c r="C252" s="216" t="s">
        <v>345</v>
      </c>
      <c r="D252" s="216" t="s">
        <v>133</v>
      </c>
      <c r="E252" s="217" t="s">
        <v>577</v>
      </c>
      <c r="F252" s="218" t="s">
        <v>578</v>
      </c>
      <c r="G252" s="219" t="s">
        <v>171</v>
      </c>
      <c r="H252" s="220">
        <v>1.5600000000000001</v>
      </c>
      <c r="I252" s="221"/>
      <c r="J252" s="222">
        <f>ROUND(I252*H252,2)</f>
        <v>0</v>
      </c>
      <c r="K252" s="218" t="s">
        <v>137</v>
      </c>
      <c r="L252" s="42"/>
      <c r="M252" s="223" t="s">
        <v>1</v>
      </c>
      <c r="N252" s="224" t="s">
        <v>44</v>
      </c>
      <c r="O252" s="89"/>
      <c r="P252" s="225">
        <f>O252*H252</f>
        <v>0</v>
      </c>
      <c r="Q252" s="225">
        <v>2.49255</v>
      </c>
      <c r="R252" s="225">
        <f>Q252*H252</f>
        <v>3.8883780000000003</v>
      </c>
      <c r="S252" s="225">
        <v>0</v>
      </c>
      <c r="T252" s="226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138</v>
      </c>
      <c r="AT252" s="227" t="s">
        <v>133</v>
      </c>
      <c r="AU252" s="227" t="s">
        <v>89</v>
      </c>
      <c r="AY252" s="15" t="s">
        <v>131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87</v>
      </c>
      <c r="BK252" s="228">
        <f>ROUND(I252*H252,2)</f>
        <v>0</v>
      </c>
      <c r="BL252" s="15" t="s">
        <v>138</v>
      </c>
      <c r="BM252" s="227" t="s">
        <v>579</v>
      </c>
    </row>
    <row r="253" s="2" customFormat="1">
      <c r="A253" s="36"/>
      <c r="B253" s="37"/>
      <c r="C253" s="38"/>
      <c r="D253" s="229" t="s">
        <v>140</v>
      </c>
      <c r="E253" s="38"/>
      <c r="F253" s="230" t="s">
        <v>580</v>
      </c>
      <c r="G253" s="38"/>
      <c r="H253" s="38"/>
      <c r="I253" s="231"/>
      <c r="J253" s="38"/>
      <c r="K253" s="38"/>
      <c r="L253" s="42"/>
      <c r="M253" s="232"/>
      <c r="N253" s="233"/>
      <c r="O253" s="89"/>
      <c r="P253" s="89"/>
      <c r="Q253" s="89"/>
      <c r="R253" s="89"/>
      <c r="S253" s="89"/>
      <c r="T253" s="90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140</v>
      </c>
      <c r="AU253" s="15" t="s">
        <v>89</v>
      </c>
    </row>
    <row r="254" s="2" customFormat="1" ht="14.4" customHeight="1">
      <c r="A254" s="36"/>
      <c r="B254" s="37"/>
      <c r="C254" s="216" t="s">
        <v>352</v>
      </c>
      <c r="D254" s="216" t="s">
        <v>133</v>
      </c>
      <c r="E254" s="217" t="s">
        <v>305</v>
      </c>
      <c r="F254" s="218" t="s">
        <v>306</v>
      </c>
      <c r="G254" s="219" t="s">
        <v>171</v>
      </c>
      <c r="H254" s="220">
        <v>2</v>
      </c>
      <c r="I254" s="221"/>
      <c r="J254" s="222">
        <f>ROUND(I254*H254,2)</f>
        <v>0</v>
      </c>
      <c r="K254" s="218" t="s">
        <v>137</v>
      </c>
      <c r="L254" s="42"/>
      <c r="M254" s="223" t="s">
        <v>1</v>
      </c>
      <c r="N254" s="224" t="s">
        <v>44</v>
      </c>
      <c r="O254" s="89"/>
      <c r="P254" s="225">
        <f>O254*H254</f>
        <v>0</v>
      </c>
      <c r="Q254" s="225">
        <v>2.4300000000000002</v>
      </c>
      <c r="R254" s="225">
        <f>Q254*H254</f>
        <v>4.8600000000000003</v>
      </c>
      <c r="S254" s="225">
        <v>0</v>
      </c>
      <c r="T254" s="226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7" t="s">
        <v>138</v>
      </c>
      <c r="AT254" s="227" t="s">
        <v>133</v>
      </c>
      <c r="AU254" s="227" t="s">
        <v>89</v>
      </c>
      <c r="AY254" s="15" t="s">
        <v>131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5" t="s">
        <v>87</v>
      </c>
      <c r="BK254" s="228">
        <f>ROUND(I254*H254,2)</f>
        <v>0</v>
      </c>
      <c r="BL254" s="15" t="s">
        <v>138</v>
      </c>
      <c r="BM254" s="227" t="s">
        <v>581</v>
      </c>
    </row>
    <row r="255" s="2" customFormat="1">
      <c r="A255" s="36"/>
      <c r="B255" s="37"/>
      <c r="C255" s="38"/>
      <c r="D255" s="229" t="s">
        <v>140</v>
      </c>
      <c r="E255" s="38"/>
      <c r="F255" s="230" t="s">
        <v>308</v>
      </c>
      <c r="G255" s="38"/>
      <c r="H255" s="38"/>
      <c r="I255" s="231"/>
      <c r="J255" s="38"/>
      <c r="K255" s="38"/>
      <c r="L255" s="42"/>
      <c r="M255" s="232"/>
      <c r="N255" s="233"/>
      <c r="O255" s="89"/>
      <c r="P255" s="89"/>
      <c r="Q255" s="89"/>
      <c r="R255" s="89"/>
      <c r="S255" s="89"/>
      <c r="T255" s="90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140</v>
      </c>
      <c r="AU255" s="15" t="s">
        <v>89</v>
      </c>
    </row>
    <row r="256" s="12" customFormat="1" ht="22.8" customHeight="1">
      <c r="A256" s="12"/>
      <c r="B256" s="200"/>
      <c r="C256" s="201"/>
      <c r="D256" s="202" t="s">
        <v>78</v>
      </c>
      <c r="E256" s="214" t="s">
        <v>158</v>
      </c>
      <c r="F256" s="214" t="s">
        <v>309</v>
      </c>
      <c r="G256" s="201"/>
      <c r="H256" s="201"/>
      <c r="I256" s="204"/>
      <c r="J256" s="215">
        <f>BK256</f>
        <v>0</v>
      </c>
      <c r="K256" s="201"/>
      <c r="L256" s="206"/>
      <c r="M256" s="207"/>
      <c r="N256" s="208"/>
      <c r="O256" s="208"/>
      <c r="P256" s="209">
        <f>SUM(P257:P286)</f>
        <v>0</v>
      </c>
      <c r="Q256" s="208"/>
      <c r="R256" s="209">
        <f>SUM(R257:R286)</f>
        <v>5746.7657383999995</v>
      </c>
      <c r="S256" s="208"/>
      <c r="T256" s="210">
        <f>SUM(T257:T286)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1" t="s">
        <v>87</v>
      </c>
      <c r="AT256" s="212" t="s">
        <v>78</v>
      </c>
      <c r="AU256" s="212" t="s">
        <v>87</v>
      </c>
      <c r="AY256" s="211" t="s">
        <v>131</v>
      </c>
      <c r="BK256" s="213">
        <f>SUM(BK257:BK286)</f>
        <v>0</v>
      </c>
    </row>
    <row r="257" s="2" customFormat="1" ht="14.4" customHeight="1">
      <c r="A257" s="36"/>
      <c r="B257" s="37"/>
      <c r="C257" s="216" t="s">
        <v>357</v>
      </c>
      <c r="D257" s="216" t="s">
        <v>133</v>
      </c>
      <c r="E257" s="217" t="s">
        <v>582</v>
      </c>
      <c r="F257" s="218" t="s">
        <v>583</v>
      </c>
      <c r="G257" s="219" t="s">
        <v>136</v>
      </c>
      <c r="H257" s="220">
        <v>5.7599999999999998</v>
      </c>
      <c r="I257" s="221"/>
      <c r="J257" s="222">
        <f>ROUND(I257*H257,2)</f>
        <v>0</v>
      </c>
      <c r="K257" s="218" t="s">
        <v>137</v>
      </c>
      <c r="L257" s="42"/>
      <c r="M257" s="223" t="s">
        <v>1</v>
      </c>
      <c r="N257" s="224" t="s">
        <v>44</v>
      </c>
      <c r="O257" s="89"/>
      <c r="P257" s="225">
        <f>O257*H257</f>
        <v>0</v>
      </c>
      <c r="Q257" s="225">
        <v>0.23000000000000001</v>
      </c>
      <c r="R257" s="225">
        <f>Q257*H257</f>
        <v>1.3248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138</v>
      </c>
      <c r="AT257" s="227" t="s">
        <v>133</v>
      </c>
      <c r="AU257" s="227" t="s">
        <v>89</v>
      </c>
      <c r="AY257" s="15" t="s">
        <v>131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87</v>
      </c>
      <c r="BK257" s="228">
        <f>ROUND(I257*H257,2)</f>
        <v>0</v>
      </c>
      <c r="BL257" s="15" t="s">
        <v>138</v>
      </c>
      <c r="BM257" s="227" t="s">
        <v>584</v>
      </c>
    </row>
    <row r="258" s="2" customFormat="1">
      <c r="A258" s="36"/>
      <c r="B258" s="37"/>
      <c r="C258" s="38"/>
      <c r="D258" s="229" t="s">
        <v>140</v>
      </c>
      <c r="E258" s="38"/>
      <c r="F258" s="230" t="s">
        <v>585</v>
      </c>
      <c r="G258" s="38"/>
      <c r="H258" s="38"/>
      <c r="I258" s="231"/>
      <c r="J258" s="38"/>
      <c r="K258" s="38"/>
      <c r="L258" s="42"/>
      <c r="M258" s="232"/>
      <c r="N258" s="233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140</v>
      </c>
      <c r="AU258" s="15" t="s">
        <v>89</v>
      </c>
    </row>
    <row r="259" s="2" customFormat="1" ht="14.4" customHeight="1">
      <c r="A259" s="36"/>
      <c r="B259" s="37"/>
      <c r="C259" s="216" t="s">
        <v>362</v>
      </c>
      <c r="D259" s="216" t="s">
        <v>133</v>
      </c>
      <c r="E259" s="217" t="s">
        <v>586</v>
      </c>
      <c r="F259" s="218" t="s">
        <v>587</v>
      </c>
      <c r="G259" s="219" t="s">
        <v>136</v>
      </c>
      <c r="H259" s="220">
        <v>9.6699999999999999</v>
      </c>
      <c r="I259" s="221"/>
      <c r="J259" s="222">
        <f>ROUND(I259*H259,2)</f>
        <v>0</v>
      </c>
      <c r="K259" s="218" t="s">
        <v>137</v>
      </c>
      <c r="L259" s="42"/>
      <c r="M259" s="223" t="s">
        <v>1</v>
      </c>
      <c r="N259" s="224" t="s">
        <v>44</v>
      </c>
      <c r="O259" s="89"/>
      <c r="P259" s="225">
        <f>O259*H259</f>
        <v>0</v>
      </c>
      <c r="Q259" s="225">
        <v>0.34499999999999997</v>
      </c>
      <c r="R259" s="225">
        <f>Q259*H259</f>
        <v>3.3361499999999995</v>
      </c>
      <c r="S259" s="225">
        <v>0</v>
      </c>
      <c r="T259" s="226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7" t="s">
        <v>138</v>
      </c>
      <c r="AT259" s="227" t="s">
        <v>133</v>
      </c>
      <c r="AU259" s="227" t="s">
        <v>89</v>
      </c>
      <c r="AY259" s="15" t="s">
        <v>131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5" t="s">
        <v>87</v>
      </c>
      <c r="BK259" s="228">
        <f>ROUND(I259*H259,2)</f>
        <v>0</v>
      </c>
      <c r="BL259" s="15" t="s">
        <v>138</v>
      </c>
      <c r="BM259" s="227" t="s">
        <v>588</v>
      </c>
    </row>
    <row r="260" s="2" customFormat="1">
      <c r="A260" s="36"/>
      <c r="B260" s="37"/>
      <c r="C260" s="38"/>
      <c r="D260" s="229" t="s">
        <v>140</v>
      </c>
      <c r="E260" s="38"/>
      <c r="F260" s="230" t="s">
        <v>589</v>
      </c>
      <c r="G260" s="38"/>
      <c r="H260" s="38"/>
      <c r="I260" s="231"/>
      <c r="J260" s="38"/>
      <c r="K260" s="38"/>
      <c r="L260" s="42"/>
      <c r="M260" s="232"/>
      <c r="N260" s="233"/>
      <c r="O260" s="89"/>
      <c r="P260" s="89"/>
      <c r="Q260" s="89"/>
      <c r="R260" s="89"/>
      <c r="S260" s="89"/>
      <c r="T260" s="90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140</v>
      </c>
      <c r="AU260" s="15" t="s">
        <v>89</v>
      </c>
    </row>
    <row r="261" s="2" customFormat="1" ht="14.4" customHeight="1">
      <c r="A261" s="36"/>
      <c r="B261" s="37"/>
      <c r="C261" s="216" t="s">
        <v>367</v>
      </c>
      <c r="D261" s="216" t="s">
        <v>133</v>
      </c>
      <c r="E261" s="217" t="s">
        <v>311</v>
      </c>
      <c r="F261" s="218" t="s">
        <v>312</v>
      </c>
      <c r="G261" s="219" t="s">
        <v>136</v>
      </c>
      <c r="H261" s="220">
        <v>5249.9520000000002</v>
      </c>
      <c r="I261" s="221"/>
      <c r="J261" s="222">
        <f>ROUND(I261*H261,2)</f>
        <v>0</v>
      </c>
      <c r="K261" s="218" t="s">
        <v>137</v>
      </c>
      <c r="L261" s="42"/>
      <c r="M261" s="223" t="s">
        <v>1</v>
      </c>
      <c r="N261" s="224" t="s">
        <v>44</v>
      </c>
      <c r="O261" s="89"/>
      <c r="P261" s="225">
        <f>O261*H261</f>
        <v>0</v>
      </c>
      <c r="Q261" s="225">
        <v>0.34499999999999997</v>
      </c>
      <c r="R261" s="225">
        <f>Q261*H261</f>
        <v>1811.23344</v>
      </c>
      <c r="S261" s="225">
        <v>0</v>
      </c>
      <c r="T261" s="22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7" t="s">
        <v>138</v>
      </c>
      <c r="AT261" s="227" t="s">
        <v>133</v>
      </c>
      <c r="AU261" s="227" t="s">
        <v>89</v>
      </c>
      <c r="AY261" s="15" t="s">
        <v>131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5" t="s">
        <v>87</v>
      </c>
      <c r="BK261" s="228">
        <f>ROUND(I261*H261,2)</f>
        <v>0</v>
      </c>
      <c r="BL261" s="15" t="s">
        <v>138</v>
      </c>
      <c r="BM261" s="227" t="s">
        <v>590</v>
      </c>
    </row>
    <row r="262" s="2" customFormat="1">
      <c r="A262" s="36"/>
      <c r="B262" s="37"/>
      <c r="C262" s="38"/>
      <c r="D262" s="229" t="s">
        <v>140</v>
      </c>
      <c r="E262" s="38"/>
      <c r="F262" s="230" t="s">
        <v>314</v>
      </c>
      <c r="G262" s="38"/>
      <c r="H262" s="38"/>
      <c r="I262" s="231"/>
      <c r="J262" s="38"/>
      <c r="K262" s="38"/>
      <c r="L262" s="42"/>
      <c r="M262" s="232"/>
      <c r="N262" s="233"/>
      <c r="O262" s="89"/>
      <c r="P262" s="89"/>
      <c r="Q262" s="89"/>
      <c r="R262" s="89"/>
      <c r="S262" s="89"/>
      <c r="T262" s="90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140</v>
      </c>
      <c r="AU262" s="15" t="s">
        <v>89</v>
      </c>
    </row>
    <row r="263" s="13" customFormat="1">
      <c r="A263" s="13"/>
      <c r="B263" s="234"/>
      <c r="C263" s="235"/>
      <c r="D263" s="229" t="s">
        <v>142</v>
      </c>
      <c r="E263" s="236" t="s">
        <v>1</v>
      </c>
      <c r="F263" s="237" t="s">
        <v>591</v>
      </c>
      <c r="G263" s="235"/>
      <c r="H263" s="238">
        <v>5249.9520000000002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142</v>
      </c>
      <c r="AU263" s="244" t="s">
        <v>89</v>
      </c>
      <c r="AV263" s="13" t="s">
        <v>89</v>
      </c>
      <c r="AW263" s="13" t="s">
        <v>36</v>
      </c>
      <c r="AX263" s="13" t="s">
        <v>87</v>
      </c>
      <c r="AY263" s="244" t="s">
        <v>131</v>
      </c>
    </row>
    <row r="264" s="2" customFormat="1" ht="14.4" customHeight="1">
      <c r="A264" s="36"/>
      <c r="B264" s="37"/>
      <c r="C264" s="216" t="s">
        <v>372</v>
      </c>
      <c r="D264" s="216" t="s">
        <v>133</v>
      </c>
      <c r="E264" s="217" t="s">
        <v>311</v>
      </c>
      <c r="F264" s="218" t="s">
        <v>312</v>
      </c>
      <c r="G264" s="219" t="s">
        <v>136</v>
      </c>
      <c r="H264" s="220">
        <v>5527.1909999999998</v>
      </c>
      <c r="I264" s="221"/>
      <c r="J264" s="222">
        <f>ROUND(I264*H264,2)</f>
        <v>0</v>
      </c>
      <c r="K264" s="218" t="s">
        <v>137</v>
      </c>
      <c r="L264" s="42"/>
      <c r="M264" s="223" t="s">
        <v>1</v>
      </c>
      <c r="N264" s="224" t="s">
        <v>44</v>
      </c>
      <c r="O264" s="89"/>
      <c r="P264" s="225">
        <f>O264*H264</f>
        <v>0</v>
      </c>
      <c r="Q264" s="225">
        <v>0.34499999999999997</v>
      </c>
      <c r="R264" s="225">
        <f>Q264*H264</f>
        <v>1906.8808949999998</v>
      </c>
      <c r="S264" s="225">
        <v>0</v>
      </c>
      <c r="T264" s="226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7" t="s">
        <v>138</v>
      </c>
      <c r="AT264" s="227" t="s">
        <v>133</v>
      </c>
      <c r="AU264" s="227" t="s">
        <v>89</v>
      </c>
      <c r="AY264" s="15" t="s">
        <v>131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5" t="s">
        <v>87</v>
      </c>
      <c r="BK264" s="228">
        <f>ROUND(I264*H264,2)</f>
        <v>0</v>
      </c>
      <c r="BL264" s="15" t="s">
        <v>138</v>
      </c>
      <c r="BM264" s="227" t="s">
        <v>592</v>
      </c>
    </row>
    <row r="265" s="2" customFormat="1">
      <c r="A265" s="36"/>
      <c r="B265" s="37"/>
      <c r="C265" s="38"/>
      <c r="D265" s="229" t="s">
        <v>140</v>
      </c>
      <c r="E265" s="38"/>
      <c r="F265" s="230" t="s">
        <v>314</v>
      </c>
      <c r="G265" s="38"/>
      <c r="H265" s="38"/>
      <c r="I265" s="231"/>
      <c r="J265" s="38"/>
      <c r="K265" s="38"/>
      <c r="L265" s="42"/>
      <c r="M265" s="232"/>
      <c r="N265" s="233"/>
      <c r="O265" s="89"/>
      <c r="P265" s="89"/>
      <c r="Q265" s="89"/>
      <c r="R265" s="89"/>
      <c r="S265" s="89"/>
      <c r="T265" s="90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140</v>
      </c>
      <c r="AU265" s="15" t="s">
        <v>89</v>
      </c>
    </row>
    <row r="266" s="13" customFormat="1">
      <c r="A266" s="13"/>
      <c r="B266" s="234"/>
      <c r="C266" s="235"/>
      <c r="D266" s="229" t="s">
        <v>142</v>
      </c>
      <c r="E266" s="236" t="s">
        <v>1</v>
      </c>
      <c r="F266" s="237" t="s">
        <v>532</v>
      </c>
      <c r="G266" s="235"/>
      <c r="H266" s="238">
        <v>5527.1909999999998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142</v>
      </c>
      <c r="AU266" s="244" t="s">
        <v>89</v>
      </c>
      <c r="AV266" s="13" t="s">
        <v>89</v>
      </c>
      <c r="AW266" s="13" t="s">
        <v>36</v>
      </c>
      <c r="AX266" s="13" t="s">
        <v>87</v>
      </c>
      <c r="AY266" s="244" t="s">
        <v>131</v>
      </c>
    </row>
    <row r="267" s="2" customFormat="1" ht="14.4" customHeight="1">
      <c r="A267" s="36"/>
      <c r="B267" s="37"/>
      <c r="C267" s="216" t="s">
        <v>379</v>
      </c>
      <c r="D267" s="216" t="s">
        <v>133</v>
      </c>
      <c r="E267" s="217" t="s">
        <v>323</v>
      </c>
      <c r="F267" s="218" t="s">
        <v>324</v>
      </c>
      <c r="G267" s="219" t="s">
        <v>136</v>
      </c>
      <c r="H267" s="220">
        <v>1485.9500000000001</v>
      </c>
      <c r="I267" s="221"/>
      <c r="J267" s="222">
        <f>ROUND(I267*H267,2)</f>
        <v>0</v>
      </c>
      <c r="K267" s="218" t="s">
        <v>137</v>
      </c>
      <c r="L267" s="42"/>
      <c r="M267" s="223" t="s">
        <v>1</v>
      </c>
      <c r="N267" s="224" t="s">
        <v>44</v>
      </c>
      <c r="O267" s="89"/>
      <c r="P267" s="225">
        <f>O267*H267</f>
        <v>0</v>
      </c>
      <c r="Q267" s="225">
        <v>0.46000000000000002</v>
      </c>
      <c r="R267" s="225">
        <f>Q267*H267</f>
        <v>683.53700000000003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138</v>
      </c>
      <c r="AT267" s="227" t="s">
        <v>133</v>
      </c>
      <c r="AU267" s="227" t="s">
        <v>89</v>
      </c>
      <c r="AY267" s="15" t="s">
        <v>131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87</v>
      </c>
      <c r="BK267" s="228">
        <f>ROUND(I267*H267,2)</f>
        <v>0</v>
      </c>
      <c r="BL267" s="15" t="s">
        <v>138</v>
      </c>
      <c r="BM267" s="227" t="s">
        <v>593</v>
      </c>
    </row>
    <row r="268" s="2" customFormat="1">
      <c r="A268" s="36"/>
      <c r="B268" s="37"/>
      <c r="C268" s="38"/>
      <c r="D268" s="229" t="s">
        <v>140</v>
      </c>
      <c r="E268" s="38"/>
      <c r="F268" s="230" t="s">
        <v>326</v>
      </c>
      <c r="G268" s="38"/>
      <c r="H268" s="38"/>
      <c r="I268" s="231"/>
      <c r="J268" s="38"/>
      <c r="K268" s="38"/>
      <c r="L268" s="42"/>
      <c r="M268" s="232"/>
      <c r="N268" s="233"/>
      <c r="O268" s="89"/>
      <c r="P268" s="89"/>
      <c r="Q268" s="89"/>
      <c r="R268" s="89"/>
      <c r="S268" s="89"/>
      <c r="T268" s="90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140</v>
      </c>
      <c r="AU268" s="15" t="s">
        <v>89</v>
      </c>
    </row>
    <row r="269" s="13" customFormat="1">
      <c r="A269" s="13"/>
      <c r="B269" s="234"/>
      <c r="C269" s="235"/>
      <c r="D269" s="229" t="s">
        <v>142</v>
      </c>
      <c r="E269" s="236" t="s">
        <v>1</v>
      </c>
      <c r="F269" s="237" t="s">
        <v>594</v>
      </c>
      <c r="G269" s="235"/>
      <c r="H269" s="238">
        <v>1485.9500000000001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142</v>
      </c>
      <c r="AU269" s="244" t="s">
        <v>89</v>
      </c>
      <c r="AV269" s="13" t="s">
        <v>89</v>
      </c>
      <c r="AW269" s="13" t="s">
        <v>36</v>
      </c>
      <c r="AX269" s="13" t="s">
        <v>87</v>
      </c>
      <c r="AY269" s="244" t="s">
        <v>131</v>
      </c>
    </row>
    <row r="270" s="2" customFormat="1" ht="14.4" customHeight="1">
      <c r="A270" s="36"/>
      <c r="B270" s="37"/>
      <c r="C270" s="216" t="s">
        <v>388</v>
      </c>
      <c r="D270" s="216" t="s">
        <v>133</v>
      </c>
      <c r="E270" s="217" t="s">
        <v>329</v>
      </c>
      <c r="F270" s="218" t="s">
        <v>330</v>
      </c>
      <c r="G270" s="219" t="s">
        <v>136</v>
      </c>
      <c r="H270" s="220">
        <v>435.63999999999999</v>
      </c>
      <c r="I270" s="221"/>
      <c r="J270" s="222">
        <f>ROUND(I270*H270,2)</f>
        <v>0</v>
      </c>
      <c r="K270" s="218" t="s">
        <v>137</v>
      </c>
      <c r="L270" s="42"/>
      <c r="M270" s="223" t="s">
        <v>1</v>
      </c>
      <c r="N270" s="224" t="s">
        <v>44</v>
      </c>
      <c r="O270" s="89"/>
      <c r="P270" s="225">
        <f>O270*H270</f>
        <v>0</v>
      </c>
      <c r="Q270" s="225">
        <v>0.23000000000000001</v>
      </c>
      <c r="R270" s="225">
        <f>Q270*H270</f>
        <v>100.1972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138</v>
      </c>
      <c r="AT270" s="227" t="s">
        <v>133</v>
      </c>
      <c r="AU270" s="227" t="s">
        <v>89</v>
      </c>
      <c r="AY270" s="15" t="s">
        <v>131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87</v>
      </c>
      <c r="BK270" s="228">
        <f>ROUND(I270*H270,2)</f>
        <v>0</v>
      </c>
      <c r="BL270" s="15" t="s">
        <v>138</v>
      </c>
      <c r="BM270" s="227" t="s">
        <v>595</v>
      </c>
    </row>
    <row r="271" s="2" customFormat="1">
      <c r="A271" s="36"/>
      <c r="B271" s="37"/>
      <c r="C271" s="38"/>
      <c r="D271" s="229" t="s">
        <v>140</v>
      </c>
      <c r="E271" s="38"/>
      <c r="F271" s="230" t="s">
        <v>332</v>
      </c>
      <c r="G271" s="38"/>
      <c r="H271" s="38"/>
      <c r="I271" s="231"/>
      <c r="J271" s="38"/>
      <c r="K271" s="38"/>
      <c r="L271" s="42"/>
      <c r="M271" s="232"/>
      <c r="N271" s="233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140</v>
      </c>
      <c r="AU271" s="15" t="s">
        <v>89</v>
      </c>
    </row>
    <row r="272" s="2" customFormat="1" ht="24.15" customHeight="1">
      <c r="A272" s="36"/>
      <c r="B272" s="37"/>
      <c r="C272" s="216" t="s">
        <v>394</v>
      </c>
      <c r="D272" s="216" t="s">
        <v>133</v>
      </c>
      <c r="E272" s="217" t="s">
        <v>335</v>
      </c>
      <c r="F272" s="218" t="s">
        <v>336</v>
      </c>
      <c r="G272" s="219" t="s">
        <v>136</v>
      </c>
      <c r="H272" s="220">
        <v>4400.6300000000001</v>
      </c>
      <c r="I272" s="221"/>
      <c r="J272" s="222">
        <f>ROUND(I272*H272,2)</f>
        <v>0</v>
      </c>
      <c r="K272" s="218" t="s">
        <v>137</v>
      </c>
      <c r="L272" s="42"/>
      <c r="M272" s="223" t="s">
        <v>1</v>
      </c>
      <c r="N272" s="224" t="s">
        <v>44</v>
      </c>
      <c r="O272" s="89"/>
      <c r="P272" s="225">
        <f>O272*H272</f>
        <v>0</v>
      </c>
      <c r="Q272" s="225">
        <v>0.019720000000000001</v>
      </c>
      <c r="R272" s="225">
        <f>Q272*H272</f>
        <v>86.780423600000006</v>
      </c>
      <c r="S272" s="225">
        <v>0</v>
      </c>
      <c r="T272" s="22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138</v>
      </c>
      <c r="AT272" s="227" t="s">
        <v>133</v>
      </c>
      <c r="AU272" s="227" t="s">
        <v>89</v>
      </c>
      <c r="AY272" s="15" t="s">
        <v>131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87</v>
      </c>
      <c r="BK272" s="228">
        <f>ROUND(I272*H272,2)</f>
        <v>0</v>
      </c>
      <c r="BL272" s="15" t="s">
        <v>138</v>
      </c>
      <c r="BM272" s="227" t="s">
        <v>596</v>
      </c>
    </row>
    <row r="273" s="2" customFormat="1">
      <c r="A273" s="36"/>
      <c r="B273" s="37"/>
      <c r="C273" s="38"/>
      <c r="D273" s="229" t="s">
        <v>140</v>
      </c>
      <c r="E273" s="38"/>
      <c r="F273" s="230" t="s">
        <v>338</v>
      </c>
      <c r="G273" s="38"/>
      <c r="H273" s="38"/>
      <c r="I273" s="231"/>
      <c r="J273" s="38"/>
      <c r="K273" s="38"/>
      <c r="L273" s="42"/>
      <c r="M273" s="232"/>
      <c r="N273" s="233"/>
      <c r="O273" s="89"/>
      <c r="P273" s="89"/>
      <c r="Q273" s="89"/>
      <c r="R273" s="89"/>
      <c r="S273" s="89"/>
      <c r="T273" s="90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140</v>
      </c>
      <c r="AU273" s="15" t="s">
        <v>89</v>
      </c>
    </row>
    <row r="274" s="13" customFormat="1">
      <c r="A274" s="13"/>
      <c r="B274" s="234"/>
      <c r="C274" s="235"/>
      <c r="D274" s="229" t="s">
        <v>142</v>
      </c>
      <c r="E274" s="236" t="s">
        <v>1</v>
      </c>
      <c r="F274" s="237" t="s">
        <v>597</v>
      </c>
      <c r="G274" s="235"/>
      <c r="H274" s="238">
        <v>4400.6300000000001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142</v>
      </c>
      <c r="AU274" s="244" t="s">
        <v>89</v>
      </c>
      <c r="AV274" s="13" t="s">
        <v>89</v>
      </c>
      <c r="AW274" s="13" t="s">
        <v>36</v>
      </c>
      <c r="AX274" s="13" t="s">
        <v>87</v>
      </c>
      <c r="AY274" s="244" t="s">
        <v>131</v>
      </c>
    </row>
    <row r="275" s="2" customFormat="1" ht="24.15" customHeight="1">
      <c r="A275" s="36"/>
      <c r="B275" s="37"/>
      <c r="C275" s="216" t="s">
        <v>398</v>
      </c>
      <c r="D275" s="216" t="s">
        <v>133</v>
      </c>
      <c r="E275" s="217" t="s">
        <v>341</v>
      </c>
      <c r="F275" s="218" t="s">
        <v>342</v>
      </c>
      <c r="G275" s="219" t="s">
        <v>136</v>
      </c>
      <c r="H275" s="220">
        <v>4400.6300000000001</v>
      </c>
      <c r="I275" s="221"/>
      <c r="J275" s="222">
        <f>ROUND(I275*H275,2)</f>
        <v>0</v>
      </c>
      <c r="K275" s="218" t="s">
        <v>137</v>
      </c>
      <c r="L275" s="42"/>
      <c r="M275" s="223" t="s">
        <v>1</v>
      </c>
      <c r="N275" s="224" t="s">
        <v>44</v>
      </c>
      <c r="O275" s="89"/>
      <c r="P275" s="225">
        <f>O275*H275</f>
        <v>0</v>
      </c>
      <c r="Q275" s="225">
        <v>0.023939999999999999</v>
      </c>
      <c r="R275" s="225">
        <f>Q275*H275</f>
        <v>105.35108219999999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138</v>
      </c>
      <c r="AT275" s="227" t="s">
        <v>133</v>
      </c>
      <c r="AU275" s="227" t="s">
        <v>89</v>
      </c>
      <c r="AY275" s="15" t="s">
        <v>131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87</v>
      </c>
      <c r="BK275" s="228">
        <f>ROUND(I275*H275,2)</f>
        <v>0</v>
      </c>
      <c r="BL275" s="15" t="s">
        <v>138</v>
      </c>
      <c r="BM275" s="227" t="s">
        <v>598</v>
      </c>
    </row>
    <row r="276" s="2" customFormat="1">
      <c r="A276" s="36"/>
      <c r="B276" s="37"/>
      <c r="C276" s="38"/>
      <c r="D276" s="229" t="s">
        <v>140</v>
      </c>
      <c r="E276" s="38"/>
      <c r="F276" s="230" t="s">
        <v>344</v>
      </c>
      <c r="G276" s="38"/>
      <c r="H276" s="38"/>
      <c r="I276" s="231"/>
      <c r="J276" s="38"/>
      <c r="K276" s="38"/>
      <c r="L276" s="42"/>
      <c r="M276" s="232"/>
      <c r="N276" s="233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140</v>
      </c>
      <c r="AU276" s="15" t="s">
        <v>89</v>
      </c>
    </row>
    <row r="277" s="13" customFormat="1">
      <c r="A277" s="13"/>
      <c r="B277" s="234"/>
      <c r="C277" s="235"/>
      <c r="D277" s="229" t="s">
        <v>142</v>
      </c>
      <c r="E277" s="236" t="s">
        <v>1</v>
      </c>
      <c r="F277" s="237" t="s">
        <v>597</v>
      </c>
      <c r="G277" s="235"/>
      <c r="H277" s="238">
        <v>4400.6300000000001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142</v>
      </c>
      <c r="AU277" s="244" t="s">
        <v>89</v>
      </c>
      <c r="AV277" s="13" t="s">
        <v>89</v>
      </c>
      <c r="AW277" s="13" t="s">
        <v>36</v>
      </c>
      <c r="AX277" s="13" t="s">
        <v>87</v>
      </c>
      <c r="AY277" s="244" t="s">
        <v>131</v>
      </c>
    </row>
    <row r="278" s="2" customFormat="1" ht="14.4" customHeight="1">
      <c r="A278" s="36"/>
      <c r="B278" s="37"/>
      <c r="C278" s="216" t="s">
        <v>403</v>
      </c>
      <c r="D278" s="216" t="s">
        <v>133</v>
      </c>
      <c r="E278" s="217" t="s">
        <v>346</v>
      </c>
      <c r="F278" s="218" t="s">
        <v>347</v>
      </c>
      <c r="G278" s="219" t="s">
        <v>136</v>
      </c>
      <c r="H278" s="220">
        <v>4550.2510000000002</v>
      </c>
      <c r="I278" s="221"/>
      <c r="J278" s="222">
        <f>ROUND(I278*H278,2)</f>
        <v>0</v>
      </c>
      <c r="K278" s="218" t="s">
        <v>137</v>
      </c>
      <c r="L278" s="42"/>
      <c r="M278" s="223" t="s">
        <v>1</v>
      </c>
      <c r="N278" s="224" t="s">
        <v>44</v>
      </c>
      <c r="O278" s="89"/>
      <c r="P278" s="225">
        <f>O278*H278</f>
        <v>0</v>
      </c>
      <c r="Q278" s="225">
        <v>0.2268</v>
      </c>
      <c r="R278" s="225">
        <f>Q278*H278</f>
        <v>1031.9969268</v>
      </c>
      <c r="S278" s="225">
        <v>0</v>
      </c>
      <c r="T278" s="226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7" t="s">
        <v>138</v>
      </c>
      <c r="AT278" s="227" t="s">
        <v>133</v>
      </c>
      <c r="AU278" s="227" t="s">
        <v>89</v>
      </c>
      <c r="AY278" s="15" t="s">
        <v>131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5" t="s">
        <v>87</v>
      </c>
      <c r="BK278" s="228">
        <f>ROUND(I278*H278,2)</f>
        <v>0</v>
      </c>
      <c r="BL278" s="15" t="s">
        <v>138</v>
      </c>
      <c r="BM278" s="227" t="s">
        <v>599</v>
      </c>
    </row>
    <row r="279" s="2" customFormat="1">
      <c r="A279" s="36"/>
      <c r="B279" s="37"/>
      <c r="C279" s="38"/>
      <c r="D279" s="229" t="s">
        <v>140</v>
      </c>
      <c r="E279" s="38"/>
      <c r="F279" s="230" t="s">
        <v>349</v>
      </c>
      <c r="G279" s="38"/>
      <c r="H279" s="38"/>
      <c r="I279" s="231"/>
      <c r="J279" s="38"/>
      <c r="K279" s="38"/>
      <c r="L279" s="42"/>
      <c r="M279" s="232"/>
      <c r="N279" s="233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140</v>
      </c>
      <c r="AU279" s="15" t="s">
        <v>89</v>
      </c>
    </row>
    <row r="280" s="13" customFormat="1">
      <c r="A280" s="13"/>
      <c r="B280" s="234"/>
      <c r="C280" s="235"/>
      <c r="D280" s="229" t="s">
        <v>142</v>
      </c>
      <c r="E280" s="236" t="s">
        <v>1</v>
      </c>
      <c r="F280" s="237" t="s">
        <v>600</v>
      </c>
      <c r="G280" s="235"/>
      <c r="H280" s="238">
        <v>4550.2510000000002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142</v>
      </c>
      <c r="AU280" s="244" t="s">
        <v>89</v>
      </c>
      <c r="AV280" s="13" t="s">
        <v>89</v>
      </c>
      <c r="AW280" s="13" t="s">
        <v>36</v>
      </c>
      <c r="AX280" s="13" t="s">
        <v>87</v>
      </c>
      <c r="AY280" s="244" t="s">
        <v>131</v>
      </c>
    </row>
    <row r="281" s="2" customFormat="1" ht="24.15" customHeight="1">
      <c r="A281" s="36"/>
      <c r="B281" s="37"/>
      <c r="C281" s="216" t="s">
        <v>407</v>
      </c>
      <c r="D281" s="216" t="s">
        <v>133</v>
      </c>
      <c r="E281" s="217" t="s">
        <v>601</v>
      </c>
      <c r="F281" s="218" t="s">
        <v>602</v>
      </c>
      <c r="G281" s="219" t="s">
        <v>136</v>
      </c>
      <c r="H281" s="220">
        <v>21.07</v>
      </c>
      <c r="I281" s="221"/>
      <c r="J281" s="222">
        <f>ROUND(I281*H281,2)</f>
        <v>0</v>
      </c>
      <c r="K281" s="218" t="s">
        <v>137</v>
      </c>
      <c r="L281" s="42"/>
      <c r="M281" s="223" t="s">
        <v>1</v>
      </c>
      <c r="N281" s="224" t="s">
        <v>44</v>
      </c>
      <c r="O281" s="89"/>
      <c r="P281" s="225">
        <f>O281*H281</f>
        <v>0</v>
      </c>
      <c r="Q281" s="225">
        <v>0.61404000000000003</v>
      </c>
      <c r="R281" s="225">
        <f>Q281*H281</f>
        <v>12.937822800000001</v>
      </c>
      <c r="S281" s="225">
        <v>0</v>
      </c>
      <c r="T281" s="226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27" t="s">
        <v>138</v>
      </c>
      <c r="AT281" s="227" t="s">
        <v>133</v>
      </c>
      <c r="AU281" s="227" t="s">
        <v>89</v>
      </c>
      <c r="AY281" s="15" t="s">
        <v>131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5" t="s">
        <v>87</v>
      </c>
      <c r="BK281" s="228">
        <f>ROUND(I281*H281,2)</f>
        <v>0</v>
      </c>
      <c r="BL281" s="15" t="s">
        <v>138</v>
      </c>
      <c r="BM281" s="227" t="s">
        <v>603</v>
      </c>
    </row>
    <row r="282" s="2" customFormat="1">
      <c r="A282" s="36"/>
      <c r="B282" s="37"/>
      <c r="C282" s="38"/>
      <c r="D282" s="229" t="s">
        <v>140</v>
      </c>
      <c r="E282" s="38"/>
      <c r="F282" s="230" t="s">
        <v>604</v>
      </c>
      <c r="G282" s="38"/>
      <c r="H282" s="38"/>
      <c r="I282" s="231"/>
      <c r="J282" s="38"/>
      <c r="K282" s="38"/>
      <c r="L282" s="42"/>
      <c r="M282" s="232"/>
      <c r="N282" s="233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140</v>
      </c>
      <c r="AU282" s="15" t="s">
        <v>89</v>
      </c>
    </row>
    <row r="283" s="2" customFormat="1">
      <c r="A283" s="36"/>
      <c r="B283" s="37"/>
      <c r="C283" s="38"/>
      <c r="D283" s="229" t="s">
        <v>175</v>
      </c>
      <c r="E283" s="38"/>
      <c r="F283" s="245" t="s">
        <v>605</v>
      </c>
      <c r="G283" s="38"/>
      <c r="H283" s="38"/>
      <c r="I283" s="231"/>
      <c r="J283" s="38"/>
      <c r="K283" s="38"/>
      <c r="L283" s="42"/>
      <c r="M283" s="232"/>
      <c r="N283" s="233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175</v>
      </c>
      <c r="AU283" s="15" t="s">
        <v>89</v>
      </c>
    </row>
    <row r="284" s="2" customFormat="1" ht="24.15" customHeight="1">
      <c r="A284" s="36"/>
      <c r="B284" s="37"/>
      <c r="C284" s="216" t="s">
        <v>412</v>
      </c>
      <c r="D284" s="216" t="s">
        <v>133</v>
      </c>
      <c r="E284" s="217" t="s">
        <v>606</v>
      </c>
      <c r="F284" s="218" t="s">
        <v>607</v>
      </c>
      <c r="G284" s="219" t="s">
        <v>136</v>
      </c>
      <c r="H284" s="220">
        <v>21.07</v>
      </c>
      <c r="I284" s="221"/>
      <c r="J284" s="222">
        <f>ROUND(I284*H284,2)</f>
        <v>0</v>
      </c>
      <c r="K284" s="218" t="s">
        <v>137</v>
      </c>
      <c r="L284" s="42"/>
      <c r="M284" s="223" t="s">
        <v>1</v>
      </c>
      <c r="N284" s="224" t="s">
        <v>44</v>
      </c>
      <c r="O284" s="89"/>
      <c r="P284" s="225">
        <f>O284*H284</f>
        <v>0</v>
      </c>
      <c r="Q284" s="225">
        <v>0.15140000000000001</v>
      </c>
      <c r="R284" s="225">
        <f>Q284*H284</f>
        <v>3.1899980000000001</v>
      </c>
      <c r="S284" s="225">
        <v>0</v>
      </c>
      <c r="T284" s="226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27" t="s">
        <v>138</v>
      </c>
      <c r="AT284" s="227" t="s">
        <v>133</v>
      </c>
      <c r="AU284" s="227" t="s">
        <v>89</v>
      </c>
      <c r="AY284" s="15" t="s">
        <v>131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5" t="s">
        <v>87</v>
      </c>
      <c r="BK284" s="228">
        <f>ROUND(I284*H284,2)</f>
        <v>0</v>
      </c>
      <c r="BL284" s="15" t="s">
        <v>138</v>
      </c>
      <c r="BM284" s="227" t="s">
        <v>608</v>
      </c>
    </row>
    <row r="285" s="2" customFormat="1">
      <c r="A285" s="36"/>
      <c r="B285" s="37"/>
      <c r="C285" s="38"/>
      <c r="D285" s="229" t="s">
        <v>140</v>
      </c>
      <c r="E285" s="38"/>
      <c r="F285" s="230" t="s">
        <v>609</v>
      </c>
      <c r="G285" s="38"/>
      <c r="H285" s="38"/>
      <c r="I285" s="231"/>
      <c r="J285" s="38"/>
      <c r="K285" s="38"/>
      <c r="L285" s="42"/>
      <c r="M285" s="232"/>
      <c r="N285" s="233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140</v>
      </c>
      <c r="AU285" s="15" t="s">
        <v>89</v>
      </c>
    </row>
    <row r="286" s="2" customFormat="1">
      <c r="A286" s="36"/>
      <c r="B286" s="37"/>
      <c r="C286" s="38"/>
      <c r="D286" s="229" t="s">
        <v>175</v>
      </c>
      <c r="E286" s="38"/>
      <c r="F286" s="245" t="s">
        <v>610</v>
      </c>
      <c r="G286" s="38"/>
      <c r="H286" s="38"/>
      <c r="I286" s="231"/>
      <c r="J286" s="38"/>
      <c r="K286" s="38"/>
      <c r="L286" s="42"/>
      <c r="M286" s="232"/>
      <c r="N286" s="233"/>
      <c r="O286" s="89"/>
      <c r="P286" s="89"/>
      <c r="Q286" s="89"/>
      <c r="R286" s="89"/>
      <c r="S286" s="89"/>
      <c r="T286" s="90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175</v>
      </c>
      <c r="AU286" s="15" t="s">
        <v>89</v>
      </c>
    </row>
    <row r="287" s="12" customFormat="1" ht="22.8" customHeight="1">
      <c r="A287" s="12"/>
      <c r="B287" s="200"/>
      <c r="C287" s="201"/>
      <c r="D287" s="202" t="s">
        <v>78</v>
      </c>
      <c r="E287" s="214" t="s">
        <v>177</v>
      </c>
      <c r="F287" s="214" t="s">
        <v>351</v>
      </c>
      <c r="G287" s="201"/>
      <c r="H287" s="201"/>
      <c r="I287" s="204"/>
      <c r="J287" s="215">
        <f>BK287</f>
        <v>0</v>
      </c>
      <c r="K287" s="201"/>
      <c r="L287" s="206"/>
      <c r="M287" s="207"/>
      <c r="N287" s="208"/>
      <c r="O287" s="208"/>
      <c r="P287" s="209">
        <f>SUM(P288:P305)</f>
        <v>0</v>
      </c>
      <c r="Q287" s="208"/>
      <c r="R287" s="209">
        <f>SUM(R288:R305)</f>
        <v>6.1912485000000004</v>
      </c>
      <c r="S287" s="208"/>
      <c r="T287" s="210">
        <f>SUM(T288:T305)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1" t="s">
        <v>87</v>
      </c>
      <c r="AT287" s="212" t="s">
        <v>78</v>
      </c>
      <c r="AU287" s="212" t="s">
        <v>87</v>
      </c>
      <c r="AY287" s="211" t="s">
        <v>131</v>
      </c>
      <c r="BK287" s="213">
        <f>SUM(BK288:BK305)</f>
        <v>0</v>
      </c>
    </row>
    <row r="288" s="2" customFormat="1" ht="24.15" customHeight="1">
      <c r="A288" s="36"/>
      <c r="B288" s="37"/>
      <c r="C288" s="216" t="s">
        <v>418</v>
      </c>
      <c r="D288" s="216" t="s">
        <v>133</v>
      </c>
      <c r="E288" s="217" t="s">
        <v>611</v>
      </c>
      <c r="F288" s="218" t="s">
        <v>612</v>
      </c>
      <c r="G288" s="219" t="s">
        <v>146</v>
      </c>
      <c r="H288" s="220">
        <v>2</v>
      </c>
      <c r="I288" s="221"/>
      <c r="J288" s="222">
        <f>ROUND(I288*H288,2)</f>
        <v>0</v>
      </c>
      <c r="K288" s="218" t="s">
        <v>137</v>
      </c>
      <c r="L288" s="42"/>
      <c r="M288" s="223" t="s">
        <v>1</v>
      </c>
      <c r="N288" s="224" t="s">
        <v>44</v>
      </c>
      <c r="O288" s="89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7" t="s">
        <v>138</v>
      </c>
      <c r="AT288" s="227" t="s">
        <v>133</v>
      </c>
      <c r="AU288" s="227" t="s">
        <v>89</v>
      </c>
      <c r="AY288" s="15" t="s">
        <v>131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5" t="s">
        <v>87</v>
      </c>
      <c r="BK288" s="228">
        <f>ROUND(I288*H288,2)</f>
        <v>0</v>
      </c>
      <c r="BL288" s="15" t="s">
        <v>138</v>
      </c>
      <c r="BM288" s="227" t="s">
        <v>613</v>
      </c>
    </row>
    <row r="289" s="2" customFormat="1">
      <c r="A289" s="36"/>
      <c r="B289" s="37"/>
      <c r="C289" s="38"/>
      <c r="D289" s="229" t="s">
        <v>140</v>
      </c>
      <c r="E289" s="38"/>
      <c r="F289" s="230" t="s">
        <v>614</v>
      </c>
      <c r="G289" s="38"/>
      <c r="H289" s="38"/>
      <c r="I289" s="231"/>
      <c r="J289" s="38"/>
      <c r="K289" s="38"/>
      <c r="L289" s="42"/>
      <c r="M289" s="232"/>
      <c r="N289" s="233"/>
      <c r="O289" s="89"/>
      <c r="P289" s="89"/>
      <c r="Q289" s="89"/>
      <c r="R289" s="89"/>
      <c r="S289" s="89"/>
      <c r="T289" s="90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140</v>
      </c>
      <c r="AU289" s="15" t="s">
        <v>89</v>
      </c>
    </row>
    <row r="290" s="2" customFormat="1">
      <c r="A290" s="36"/>
      <c r="B290" s="37"/>
      <c r="C290" s="38"/>
      <c r="D290" s="229" t="s">
        <v>175</v>
      </c>
      <c r="E290" s="38"/>
      <c r="F290" s="245" t="s">
        <v>615</v>
      </c>
      <c r="G290" s="38"/>
      <c r="H290" s="38"/>
      <c r="I290" s="231"/>
      <c r="J290" s="38"/>
      <c r="K290" s="38"/>
      <c r="L290" s="42"/>
      <c r="M290" s="232"/>
      <c r="N290" s="233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175</v>
      </c>
      <c r="AU290" s="15" t="s">
        <v>89</v>
      </c>
    </row>
    <row r="291" s="2" customFormat="1" ht="24.15" customHeight="1">
      <c r="A291" s="36"/>
      <c r="B291" s="37"/>
      <c r="C291" s="216" t="s">
        <v>425</v>
      </c>
      <c r="D291" s="216" t="s">
        <v>133</v>
      </c>
      <c r="E291" s="217" t="s">
        <v>616</v>
      </c>
      <c r="F291" s="218" t="s">
        <v>617</v>
      </c>
      <c r="G291" s="219" t="s">
        <v>278</v>
      </c>
      <c r="H291" s="220">
        <v>35.299999999999997</v>
      </c>
      <c r="I291" s="221"/>
      <c r="J291" s="222">
        <f>ROUND(I291*H291,2)</f>
        <v>0</v>
      </c>
      <c r="K291" s="218" t="s">
        <v>137</v>
      </c>
      <c r="L291" s="42"/>
      <c r="M291" s="223" t="s">
        <v>1</v>
      </c>
      <c r="N291" s="224" t="s">
        <v>44</v>
      </c>
      <c r="O291" s="89"/>
      <c r="P291" s="225">
        <f>O291*H291</f>
        <v>0</v>
      </c>
      <c r="Q291" s="225">
        <v>2.0000000000000002E-05</v>
      </c>
      <c r="R291" s="225">
        <f>Q291*H291</f>
        <v>0.00070600000000000003</v>
      </c>
      <c r="S291" s="225">
        <v>0</v>
      </c>
      <c r="T291" s="226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7" t="s">
        <v>138</v>
      </c>
      <c r="AT291" s="227" t="s">
        <v>133</v>
      </c>
      <c r="AU291" s="227" t="s">
        <v>89</v>
      </c>
      <c r="AY291" s="15" t="s">
        <v>131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5" t="s">
        <v>87</v>
      </c>
      <c r="BK291" s="228">
        <f>ROUND(I291*H291,2)</f>
        <v>0</v>
      </c>
      <c r="BL291" s="15" t="s">
        <v>138</v>
      </c>
      <c r="BM291" s="227" t="s">
        <v>618</v>
      </c>
    </row>
    <row r="292" s="2" customFormat="1">
      <c r="A292" s="36"/>
      <c r="B292" s="37"/>
      <c r="C292" s="38"/>
      <c r="D292" s="229" t="s">
        <v>140</v>
      </c>
      <c r="E292" s="38"/>
      <c r="F292" s="230" t="s">
        <v>619</v>
      </c>
      <c r="G292" s="38"/>
      <c r="H292" s="38"/>
      <c r="I292" s="231"/>
      <c r="J292" s="38"/>
      <c r="K292" s="38"/>
      <c r="L292" s="42"/>
      <c r="M292" s="232"/>
      <c r="N292" s="233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140</v>
      </c>
      <c r="AU292" s="15" t="s">
        <v>89</v>
      </c>
    </row>
    <row r="293" s="2" customFormat="1" ht="24.15" customHeight="1">
      <c r="A293" s="36"/>
      <c r="B293" s="37"/>
      <c r="C293" s="246" t="s">
        <v>429</v>
      </c>
      <c r="D293" s="246" t="s">
        <v>242</v>
      </c>
      <c r="E293" s="247" t="s">
        <v>620</v>
      </c>
      <c r="F293" s="248" t="s">
        <v>621</v>
      </c>
      <c r="G293" s="249" t="s">
        <v>278</v>
      </c>
      <c r="H293" s="250">
        <v>35.829999999999998</v>
      </c>
      <c r="I293" s="251"/>
      <c r="J293" s="252">
        <f>ROUND(I293*H293,2)</f>
        <v>0</v>
      </c>
      <c r="K293" s="248" t="s">
        <v>137</v>
      </c>
      <c r="L293" s="253"/>
      <c r="M293" s="254" t="s">
        <v>1</v>
      </c>
      <c r="N293" s="255" t="s">
        <v>44</v>
      </c>
      <c r="O293" s="89"/>
      <c r="P293" s="225">
        <f>O293*H293</f>
        <v>0</v>
      </c>
      <c r="Q293" s="225">
        <v>0.0080000000000000002</v>
      </c>
      <c r="R293" s="225">
        <f>Q293*H293</f>
        <v>0.28664000000000001</v>
      </c>
      <c r="S293" s="225">
        <v>0</v>
      </c>
      <c r="T293" s="226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7" t="s">
        <v>177</v>
      </c>
      <c r="AT293" s="227" t="s">
        <v>242</v>
      </c>
      <c r="AU293" s="227" t="s">
        <v>89</v>
      </c>
      <c r="AY293" s="15" t="s">
        <v>131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5" t="s">
        <v>87</v>
      </c>
      <c r="BK293" s="228">
        <f>ROUND(I293*H293,2)</f>
        <v>0</v>
      </c>
      <c r="BL293" s="15" t="s">
        <v>138</v>
      </c>
      <c r="BM293" s="227" t="s">
        <v>622</v>
      </c>
    </row>
    <row r="294" s="2" customFormat="1">
      <c r="A294" s="36"/>
      <c r="B294" s="37"/>
      <c r="C294" s="38"/>
      <c r="D294" s="229" t="s">
        <v>140</v>
      </c>
      <c r="E294" s="38"/>
      <c r="F294" s="230" t="s">
        <v>621</v>
      </c>
      <c r="G294" s="38"/>
      <c r="H294" s="38"/>
      <c r="I294" s="231"/>
      <c r="J294" s="38"/>
      <c r="K294" s="38"/>
      <c r="L294" s="42"/>
      <c r="M294" s="232"/>
      <c r="N294" s="233"/>
      <c r="O294" s="89"/>
      <c r="P294" s="89"/>
      <c r="Q294" s="89"/>
      <c r="R294" s="89"/>
      <c r="S294" s="89"/>
      <c r="T294" s="90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140</v>
      </c>
      <c r="AU294" s="15" t="s">
        <v>89</v>
      </c>
    </row>
    <row r="295" s="13" customFormat="1">
      <c r="A295" s="13"/>
      <c r="B295" s="234"/>
      <c r="C295" s="235"/>
      <c r="D295" s="229" t="s">
        <v>142</v>
      </c>
      <c r="E295" s="235"/>
      <c r="F295" s="237" t="s">
        <v>623</v>
      </c>
      <c r="G295" s="235"/>
      <c r="H295" s="238">
        <v>35.829999999999998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142</v>
      </c>
      <c r="AU295" s="244" t="s">
        <v>89</v>
      </c>
      <c r="AV295" s="13" t="s">
        <v>89</v>
      </c>
      <c r="AW295" s="13" t="s">
        <v>4</v>
      </c>
      <c r="AX295" s="13" t="s">
        <v>87</v>
      </c>
      <c r="AY295" s="244" t="s">
        <v>131</v>
      </c>
    </row>
    <row r="296" s="2" customFormat="1" ht="24.15" customHeight="1">
      <c r="A296" s="36"/>
      <c r="B296" s="37"/>
      <c r="C296" s="216" t="s">
        <v>436</v>
      </c>
      <c r="D296" s="216" t="s">
        <v>133</v>
      </c>
      <c r="E296" s="217" t="s">
        <v>363</v>
      </c>
      <c r="F296" s="218" t="s">
        <v>364</v>
      </c>
      <c r="G296" s="219" t="s">
        <v>146</v>
      </c>
      <c r="H296" s="220">
        <v>3</v>
      </c>
      <c r="I296" s="221"/>
      <c r="J296" s="222">
        <f>ROUND(I296*H296,2)</f>
        <v>0</v>
      </c>
      <c r="K296" s="218" t="s">
        <v>1</v>
      </c>
      <c r="L296" s="42"/>
      <c r="M296" s="223" t="s">
        <v>1</v>
      </c>
      <c r="N296" s="224" t="s">
        <v>44</v>
      </c>
      <c r="O296" s="89"/>
      <c r="P296" s="225">
        <f>O296*H296</f>
        <v>0</v>
      </c>
      <c r="Q296" s="225">
        <v>0.06404</v>
      </c>
      <c r="R296" s="225">
        <f>Q296*H296</f>
        <v>0.19212000000000001</v>
      </c>
      <c r="S296" s="225">
        <v>0</v>
      </c>
      <c r="T296" s="226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7" t="s">
        <v>138</v>
      </c>
      <c r="AT296" s="227" t="s">
        <v>133</v>
      </c>
      <c r="AU296" s="227" t="s">
        <v>89</v>
      </c>
      <c r="AY296" s="15" t="s">
        <v>131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5" t="s">
        <v>87</v>
      </c>
      <c r="BK296" s="228">
        <f>ROUND(I296*H296,2)</f>
        <v>0</v>
      </c>
      <c r="BL296" s="15" t="s">
        <v>138</v>
      </c>
      <c r="BM296" s="227" t="s">
        <v>624</v>
      </c>
    </row>
    <row r="297" s="2" customFormat="1">
      <c r="A297" s="36"/>
      <c r="B297" s="37"/>
      <c r="C297" s="38"/>
      <c r="D297" s="229" t="s">
        <v>140</v>
      </c>
      <c r="E297" s="38"/>
      <c r="F297" s="230" t="s">
        <v>364</v>
      </c>
      <c r="G297" s="38"/>
      <c r="H297" s="38"/>
      <c r="I297" s="231"/>
      <c r="J297" s="38"/>
      <c r="K297" s="38"/>
      <c r="L297" s="42"/>
      <c r="M297" s="232"/>
      <c r="N297" s="233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140</v>
      </c>
      <c r="AU297" s="15" t="s">
        <v>89</v>
      </c>
    </row>
    <row r="298" s="2" customFormat="1" ht="24.15" customHeight="1">
      <c r="A298" s="36"/>
      <c r="B298" s="37"/>
      <c r="C298" s="216" t="s">
        <v>443</v>
      </c>
      <c r="D298" s="216" t="s">
        <v>133</v>
      </c>
      <c r="E298" s="217" t="s">
        <v>368</v>
      </c>
      <c r="F298" s="218" t="s">
        <v>369</v>
      </c>
      <c r="G298" s="219" t="s">
        <v>146</v>
      </c>
      <c r="H298" s="220">
        <v>3</v>
      </c>
      <c r="I298" s="221"/>
      <c r="J298" s="222">
        <f>ROUND(I298*H298,2)</f>
        <v>0</v>
      </c>
      <c r="K298" s="218" t="s">
        <v>137</v>
      </c>
      <c r="L298" s="42"/>
      <c r="M298" s="223" t="s">
        <v>1</v>
      </c>
      <c r="N298" s="224" t="s">
        <v>44</v>
      </c>
      <c r="O298" s="89"/>
      <c r="P298" s="225">
        <f>O298*H298</f>
        <v>0</v>
      </c>
      <c r="Q298" s="225">
        <v>0.00396</v>
      </c>
      <c r="R298" s="225">
        <f>Q298*H298</f>
        <v>0.01188</v>
      </c>
      <c r="S298" s="225">
        <v>0</v>
      </c>
      <c r="T298" s="22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7" t="s">
        <v>138</v>
      </c>
      <c r="AT298" s="227" t="s">
        <v>133</v>
      </c>
      <c r="AU298" s="227" t="s">
        <v>89</v>
      </c>
      <c r="AY298" s="15" t="s">
        <v>131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5" t="s">
        <v>87</v>
      </c>
      <c r="BK298" s="228">
        <f>ROUND(I298*H298,2)</f>
        <v>0</v>
      </c>
      <c r="BL298" s="15" t="s">
        <v>138</v>
      </c>
      <c r="BM298" s="227" t="s">
        <v>625</v>
      </c>
    </row>
    <row r="299" s="2" customFormat="1">
      <c r="A299" s="36"/>
      <c r="B299" s="37"/>
      <c r="C299" s="38"/>
      <c r="D299" s="229" t="s">
        <v>140</v>
      </c>
      <c r="E299" s="38"/>
      <c r="F299" s="230" t="s">
        <v>371</v>
      </c>
      <c r="G299" s="38"/>
      <c r="H299" s="38"/>
      <c r="I299" s="231"/>
      <c r="J299" s="38"/>
      <c r="K299" s="38"/>
      <c r="L299" s="42"/>
      <c r="M299" s="232"/>
      <c r="N299" s="233"/>
      <c r="O299" s="89"/>
      <c r="P299" s="89"/>
      <c r="Q299" s="89"/>
      <c r="R299" s="89"/>
      <c r="S299" s="89"/>
      <c r="T299" s="90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140</v>
      </c>
      <c r="AU299" s="15" t="s">
        <v>89</v>
      </c>
    </row>
    <row r="300" s="2" customFormat="1" ht="37.8" customHeight="1">
      <c r="A300" s="36"/>
      <c r="B300" s="37"/>
      <c r="C300" s="246" t="s">
        <v>449</v>
      </c>
      <c r="D300" s="246" t="s">
        <v>242</v>
      </c>
      <c r="E300" s="247" t="s">
        <v>373</v>
      </c>
      <c r="F300" s="248" t="s">
        <v>374</v>
      </c>
      <c r="G300" s="249" t="s">
        <v>146</v>
      </c>
      <c r="H300" s="250">
        <v>3</v>
      </c>
      <c r="I300" s="251"/>
      <c r="J300" s="252">
        <f>ROUND(I300*H300,2)</f>
        <v>0</v>
      </c>
      <c r="K300" s="248" t="s">
        <v>137</v>
      </c>
      <c r="L300" s="253"/>
      <c r="M300" s="254" t="s">
        <v>1</v>
      </c>
      <c r="N300" s="255" t="s">
        <v>44</v>
      </c>
      <c r="O300" s="89"/>
      <c r="P300" s="225">
        <f>O300*H300</f>
        <v>0</v>
      </c>
      <c r="Q300" s="225">
        <v>0.059999999999999998</v>
      </c>
      <c r="R300" s="225">
        <f>Q300*H300</f>
        <v>0.17999999999999999</v>
      </c>
      <c r="S300" s="225">
        <v>0</v>
      </c>
      <c r="T300" s="226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7" t="s">
        <v>177</v>
      </c>
      <c r="AT300" s="227" t="s">
        <v>242</v>
      </c>
      <c r="AU300" s="227" t="s">
        <v>89</v>
      </c>
      <c r="AY300" s="15" t="s">
        <v>131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5" t="s">
        <v>87</v>
      </c>
      <c r="BK300" s="228">
        <f>ROUND(I300*H300,2)</f>
        <v>0</v>
      </c>
      <c r="BL300" s="15" t="s">
        <v>138</v>
      </c>
      <c r="BM300" s="227" t="s">
        <v>626</v>
      </c>
    </row>
    <row r="301" s="2" customFormat="1">
      <c r="A301" s="36"/>
      <c r="B301" s="37"/>
      <c r="C301" s="38"/>
      <c r="D301" s="229" t="s">
        <v>140</v>
      </c>
      <c r="E301" s="38"/>
      <c r="F301" s="230" t="s">
        <v>374</v>
      </c>
      <c r="G301" s="38"/>
      <c r="H301" s="38"/>
      <c r="I301" s="231"/>
      <c r="J301" s="38"/>
      <c r="K301" s="38"/>
      <c r="L301" s="42"/>
      <c r="M301" s="232"/>
      <c r="N301" s="233"/>
      <c r="O301" s="89"/>
      <c r="P301" s="89"/>
      <c r="Q301" s="89"/>
      <c r="R301" s="89"/>
      <c r="S301" s="89"/>
      <c r="T301" s="90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140</v>
      </c>
      <c r="AU301" s="15" t="s">
        <v>89</v>
      </c>
    </row>
    <row r="302" s="2" customFormat="1" ht="24.15" customHeight="1">
      <c r="A302" s="36"/>
      <c r="B302" s="37"/>
      <c r="C302" s="216" t="s">
        <v>458</v>
      </c>
      <c r="D302" s="216" t="s">
        <v>133</v>
      </c>
      <c r="E302" s="217" t="s">
        <v>627</v>
      </c>
      <c r="F302" s="218" t="s">
        <v>628</v>
      </c>
      <c r="G302" s="219" t="s">
        <v>171</v>
      </c>
      <c r="H302" s="220">
        <v>2.25</v>
      </c>
      <c r="I302" s="221"/>
      <c r="J302" s="222">
        <f>ROUND(I302*H302,2)</f>
        <v>0</v>
      </c>
      <c r="K302" s="218" t="s">
        <v>137</v>
      </c>
      <c r="L302" s="42"/>
      <c r="M302" s="223" t="s">
        <v>1</v>
      </c>
      <c r="N302" s="224" t="s">
        <v>44</v>
      </c>
      <c r="O302" s="89"/>
      <c r="P302" s="225">
        <f>O302*H302</f>
        <v>0</v>
      </c>
      <c r="Q302" s="225">
        <v>2.45329</v>
      </c>
      <c r="R302" s="225">
        <f>Q302*H302</f>
        <v>5.5199024999999997</v>
      </c>
      <c r="S302" s="225">
        <v>0</v>
      </c>
      <c r="T302" s="226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7" t="s">
        <v>138</v>
      </c>
      <c r="AT302" s="227" t="s">
        <v>133</v>
      </c>
      <c r="AU302" s="227" t="s">
        <v>89</v>
      </c>
      <c r="AY302" s="15" t="s">
        <v>131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5" t="s">
        <v>87</v>
      </c>
      <c r="BK302" s="228">
        <f>ROUND(I302*H302,2)</f>
        <v>0</v>
      </c>
      <c r="BL302" s="15" t="s">
        <v>138</v>
      </c>
      <c r="BM302" s="227" t="s">
        <v>629</v>
      </c>
    </row>
    <row r="303" s="2" customFormat="1">
      <c r="A303" s="36"/>
      <c r="B303" s="37"/>
      <c r="C303" s="38"/>
      <c r="D303" s="229" t="s">
        <v>140</v>
      </c>
      <c r="E303" s="38"/>
      <c r="F303" s="230" t="s">
        <v>630</v>
      </c>
      <c r="G303" s="38"/>
      <c r="H303" s="38"/>
      <c r="I303" s="231"/>
      <c r="J303" s="38"/>
      <c r="K303" s="38"/>
      <c r="L303" s="42"/>
      <c r="M303" s="232"/>
      <c r="N303" s="233"/>
      <c r="O303" s="89"/>
      <c r="P303" s="89"/>
      <c r="Q303" s="89"/>
      <c r="R303" s="89"/>
      <c r="S303" s="89"/>
      <c r="T303" s="90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140</v>
      </c>
      <c r="AU303" s="15" t="s">
        <v>89</v>
      </c>
    </row>
    <row r="304" s="2" customFormat="1">
      <c r="A304" s="36"/>
      <c r="B304" s="37"/>
      <c r="C304" s="38"/>
      <c r="D304" s="229" t="s">
        <v>175</v>
      </c>
      <c r="E304" s="38"/>
      <c r="F304" s="245" t="s">
        <v>631</v>
      </c>
      <c r="G304" s="38"/>
      <c r="H304" s="38"/>
      <c r="I304" s="231"/>
      <c r="J304" s="38"/>
      <c r="K304" s="38"/>
      <c r="L304" s="42"/>
      <c r="M304" s="232"/>
      <c r="N304" s="233"/>
      <c r="O304" s="89"/>
      <c r="P304" s="89"/>
      <c r="Q304" s="89"/>
      <c r="R304" s="89"/>
      <c r="S304" s="89"/>
      <c r="T304" s="90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175</v>
      </c>
      <c r="AU304" s="15" t="s">
        <v>89</v>
      </c>
    </row>
    <row r="305" s="13" customFormat="1">
      <c r="A305" s="13"/>
      <c r="B305" s="234"/>
      <c r="C305" s="235"/>
      <c r="D305" s="229" t="s">
        <v>142</v>
      </c>
      <c r="E305" s="236" t="s">
        <v>1</v>
      </c>
      <c r="F305" s="237" t="s">
        <v>632</v>
      </c>
      <c r="G305" s="235"/>
      <c r="H305" s="238">
        <v>2.25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142</v>
      </c>
      <c r="AU305" s="244" t="s">
        <v>89</v>
      </c>
      <c r="AV305" s="13" t="s">
        <v>89</v>
      </c>
      <c r="AW305" s="13" t="s">
        <v>36</v>
      </c>
      <c r="AX305" s="13" t="s">
        <v>87</v>
      </c>
      <c r="AY305" s="244" t="s">
        <v>131</v>
      </c>
    </row>
    <row r="306" s="12" customFormat="1" ht="22.8" customHeight="1">
      <c r="A306" s="12"/>
      <c r="B306" s="200"/>
      <c r="C306" s="201"/>
      <c r="D306" s="202" t="s">
        <v>78</v>
      </c>
      <c r="E306" s="214" t="s">
        <v>183</v>
      </c>
      <c r="F306" s="214" t="s">
        <v>633</v>
      </c>
      <c r="G306" s="201"/>
      <c r="H306" s="201"/>
      <c r="I306" s="204"/>
      <c r="J306" s="215">
        <f>BK306</f>
        <v>0</v>
      </c>
      <c r="K306" s="201"/>
      <c r="L306" s="206"/>
      <c r="M306" s="207"/>
      <c r="N306" s="208"/>
      <c r="O306" s="208"/>
      <c r="P306" s="209">
        <f>SUM(P307:P319)</f>
        <v>0</v>
      </c>
      <c r="Q306" s="208"/>
      <c r="R306" s="209">
        <f>SUM(R307:R319)</f>
        <v>24.6288351</v>
      </c>
      <c r="S306" s="208"/>
      <c r="T306" s="210">
        <f>SUM(T307:T319)</f>
        <v>26.620000000000001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1" t="s">
        <v>87</v>
      </c>
      <c r="AT306" s="212" t="s">
        <v>78</v>
      </c>
      <c r="AU306" s="212" t="s">
        <v>87</v>
      </c>
      <c r="AY306" s="211" t="s">
        <v>131</v>
      </c>
      <c r="BK306" s="213">
        <f>SUM(BK307:BK319)</f>
        <v>0</v>
      </c>
    </row>
    <row r="307" s="2" customFormat="1" ht="24.15" customHeight="1">
      <c r="A307" s="36"/>
      <c r="B307" s="37"/>
      <c r="C307" s="216" t="s">
        <v>634</v>
      </c>
      <c r="D307" s="216" t="s">
        <v>133</v>
      </c>
      <c r="E307" s="217" t="s">
        <v>635</v>
      </c>
      <c r="F307" s="218" t="s">
        <v>636</v>
      </c>
      <c r="G307" s="219" t="s">
        <v>146</v>
      </c>
      <c r="H307" s="220">
        <v>2</v>
      </c>
      <c r="I307" s="221"/>
      <c r="J307" s="222">
        <f>ROUND(I307*H307,2)</f>
        <v>0</v>
      </c>
      <c r="K307" s="218" t="s">
        <v>137</v>
      </c>
      <c r="L307" s="42"/>
      <c r="M307" s="223" t="s">
        <v>1</v>
      </c>
      <c r="N307" s="224" t="s">
        <v>44</v>
      </c>
      <c r="O307" s="89"/>
      <c r="P307" s="225">
        <f>O307*H307</f>
        <v>0</v>
      </c>
      <c r="Q307" s="225">
        <v>7.0056599999999998</v>
      </c>
      <c r="R307" s="225">
        <f>Q307*H307</f>
        <v>14.01132</v>
      </c>
      <c r="S307" s="225">
        <v>0</v>
      </c>
      <c r="T307" s="226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7" t="s">
        <v>138</v>
      </c>
      <c r="AT307" s="227" t="s">
        <v>133</v>
      </c>
      <c r="AU307" s="227" t="s">
        <v>89</v>
      </c>
      <c r="AY307" s="15" t="s">
        <v>131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5" t="s">
        <v>87</v>
      </c>
      <c r="BK307" s="228">
        <f>ROUND(I307*H307,2)</f>
        <v>0</v>
      </c>
      <c r="BL307" s="15" t="s">
        <v>138</v>
      </c>
      <c r="BM307" s="227" t="s">
        <v>637</v>
      </c>
    </row>
    <row r="308" s="2" customFormat="1">
      <c r="A308" s="36"/>
      <c r="B308" s="37"/>
      <c r="C308" s="38"/>
      <c r="D308" s="229" t="s">
        <v>140</v>
      </c>
      <c r="E308" s="38"/>
      <c r="F308" s="230" t="s">
        <v>638</v>
      </c>
      <c r="G308" s="38"/>
      <c r="H308" s="38"/>
      <c r="I308" s="231"/>
      <c r="J308" s="38"/>
      <c r="K308" s="38"/>
      <c r="L308" s="42"/>
      <c r="M308" s="232"/>
      <c r="N308" s="233"/>
      <c r="O308" s="89"/>
      <c r="P308" s="89"/>
      <c r="Q308" s="89"/>
      <c r="R308" s="89"/>
      <c r="S308" s="89"/>
      <c r="T308" s="90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140</v>
      </c>
      <c r="AU308" s="15" t="s">
        <v>89</v>
      </c>
    </row>
    <row r="309" s="2" customFormat="1" ht="24.15" customHeight="1">
      <c r="A309" s="36"/>
      <c r="B309" s="37"/>
      <c r="C309" s="216" t="s">
        <v>639</v>
      </c>
      <c r="D309" s="216" t="s">
        <v>133</v>
      </c>
      <c r="E309" s="217" t="s">
        <v>640</v>
      </c>
      <c r="F309" s="218" t="s">
        <v>641</v>
      </c>
      <c r="G309" s="219" t="s">
        <v>278</v>
      </c>
      <c r="H309" s="220">
        <v>7.5</v>
      </c>
      <c r="I309" s="221"/>
      <c r="J309" s="222">
        <f>ROUND(I309*H309,2)</f>
        <v>0</v>
      </c>
      <c r="K309" s="218" t="s">
        <v>137</v>
      </c>
      <c r="L309" s="42"/>
      <c r="M309" s="223" t="s">
        <v>1</v>
      </c>
      <c r="N309" s="224" t="s">
        <v>44</v>
      </c>
      <c r="O309" s="89"/>
      <c r="P309" s="225">
        <f>O309*H309</f>
        <v>0</v>
      </c>
      <c r="Q309" s="225">
        <v>0.61348000000000003</v>
      </c>
      <c r="R309" s="225">
        <f>Q309*H309</f>
        <v>4.6011000000000006</v>
      </c>
      <c r="S309" s="225">
        <v>0</v>
      </c>
      <c r="T309" s="226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7" t="s">
        <v>138</v>
      </c>
      <c r="AT309" s="227" t="s">
        <v>133</v>
      </c>
      <c r="AU309" s="227" t="s">
        <v>89</v>
      </c>
      <c r="AY309" s="15" t="s">
        <v>131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5" t="s">
        <v>87</v>
      </c>
      <c r="BK309" s="228">
        <f>ROUND(I309*H309,2)</f>
        <v>0</v>
      </c>
      <c r="BL309" s="15" t="s">
        <v>138</v>
      </c>
      <c r="BM309" s="227" t="s">
        <v>642</v>
      </c>
    </row>
    <row r="310" s="2" customFormat="1">
      <c r="A310" s="36"/>
      <c r="B310" s="37"/>
      <c r="C310" s="38"/>
      <c r="D310" s="229" t="s">
        <v>140</v>
      </c>
      <c r="E310" s="38"/>
      <c r="F310" s="230" t="s">
        <v>643</v>
      </c>
      <c r="G310" s="38"/>
      <c r="H310" s="38"/>
      <c r="I310" s="231"/>
      <c r="J310" s="38"/>
      <c r="K310" s="38"/>
      <c r="L310" s="42"/>
      <c r="M310" s="232"/>
      <c r="N310" s="233"/>
      <c r="O310" s="89"/>
      <c r="P310" s="89"/>
      <c r="Q310" s="89"/>
      <c r="R310" s="89"/>
      <c r="S310" s="89"/>
      <c r="T310" s="90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140</v>
      </c>
      <c r="AU310" s="15" t="s">
        <v>89</v>
      </c>
    </row>
    <row r="311" s="2" customFormat="1" ht="14.4" customHeight="1">
      <c r="A311" s="36"/>
      <c r="B311" s="37"/>
      <c r="C311" s="246" t="s">
        <v>644</v>
      </c>
      <c r="D311" s="246" t="s">
        <v>242</v>
      </c>
      <c r="E311" s="247" t="s">
        <v>645</v>
      </c>
      <c r="F311" s="248" t="s">
        <v>646</v>
      </c>
      <c r="G311" s="249" t="s">
        <v>278</v>
      </c>
      <c r="H311" s="250">
        <v>7.5</v>
      </c>
      <c r="I311" s="251"/>
      <c r="J311" s="252">
        <f>ROUND(I311*H311,2)</f>
        <v>0</v>
      </c>
      <c r="K311" s="248" t="s">
        <v>137</v>
      </c>
      <c r="L311" s="253"/>
      <c r="M311" s="254" t="s">
        <v>1</v>
      </c>
      <c r="N311" s="255" t="s">
        <v>44</v>
      </c>
      <c r="O311" s="89"/>
      <c r="P311" s="225">
        <f>O311*H311</f>
        <v>0</v>
      </c>
      <c r="Q311" s="225">
        <v>0.29959999999999998</v>
      </c>
      <c r="R311" s="225">
        <f>Q311*H311</f>
        <v>2.2469999999999999</v>
      </c>
      <c r="S311" s="225">
        <v>0</v>
      </c>
      <c r="T311" s="226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7" t="s">
        <v>177</v>
      </c>
      <c r="AT311" s="227" t="s">
        <v>242</v>
      </c>
      <c r="AU311" s="227" t="s">
        <v>89</v>
      </c>
      <c r="AY311" s="15" t="s">
        <v>131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5" t="s">
        <v>87</v>
      </c>
      <c r="BK311" s="228">
        <f>ROUND(I311*H311,2)</f>
        <v>0</v>
      </c>
      <c r="BL311" s="15" t="s">
        <v>138</v>
      </c>
      <c r="BM311" s="227" t="s">
        <v>647</v>
      </c>
    </row>
    <row r="312" s="2" customFormat="1">
      <c r="A312" s="36"/>
      <c r="B312" s="37"/>
      <c r="C312" s="38"/>
      <c r="D312" s="229" t="s">
        <v>140</v>
      </c>
      <c r="E312" s="38"/>
      <c r="F312" s="230" t="s">
        <v>646</v>
      </c>
      <c r="G312" s="38"/>
      <c r="H312" s="38"/>
      <c r="I312" s="231"/>
      <c r="J312" s="38"/>
      <c r="K312" s="38"/>
      <c r="L312" s="42"/>
      <c r="M312" s="232"/>
      <c r="N312" s="233"/>
      <c r="O312" s="89"/>
      <c r="P312" s="89"/>
      <c r="Q312" s="89"/>
      <c r="R312" s="89"/>
      <c r="S312" s="89"/>
      <c r="T312" s="90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140</v>
      </c>
      <c r="AU312" s="15" t="s">
        <v>89</v>
      </c>
    </row>
    <row r="313" s="2" customFormat="1" ht="24.15" customHeight="1">
      <c r="A313" s="36"/>
      <c r="B313" s="37"/>
      <c r="C313" s="216" t="s">
        <v>648</v>
      </c>
      <c r="D313" s="216" t="s">
        <v>133</v>
      </c>
      <c r="E313" s="217" t="s">
        <v>649</v>
      </c>
      <c r="F313" s="218" t="s">
        <v>650</v>
      </c>
      <c r="G313" s="219" t="s">
        <v>171</v>
      </c>
      <c r="H313" s="220">
        <v>1.53</v>
      </c>
      <c r="I313" s="221"/>
      <c r="J313" s="222">
        <f>ROUND(I313*H313,2)</f>
        <v>0</v>
      </c>
      <c r="K313" s="218" t="s">
        <v>172</v>
      </c>
      <c r="L313" s="42"/>
      <c r="M313" s="223" t="s">
        <v>1</v>
      </c>
      <c r="N313" s="224" t="s">
        <v>44</v>
      </c>
      <c r="O313" s="89"/>
      <c r="P313" s="225">
        <f>O313*H313</f>
        <v>0</v>
      </c>
      <c r="Q313" s="225">
        <v>2.46367</v>
      </c>
      <c r="R313" s="225">
        <f>Q313*H313</f>
        <v>3.7694151000000002</v>
      </c>
      <c r="S313" s="225">
        <v>0</v>
      </c>
      <c r="T313" s="226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7" t="s">
        <v>138</v>
      </c>
      <c r="AT313" s="227" t="s">
        <v>133</v>
      </c>
      <c r="AU313" s="227" t="s">
        <v>89</v>
      </c>
      <c r="AY313" s="15" t="s">
        <v>131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5" t="s">
        <v>87</v>
      </c>
      <c r="BK313" s="228">
        <f>ROUND(I313*H313,2)</f>
        <v>0</v>
      </c>
      <c r="BL313" s="15" t="s">
        <v>138</v>
      </c>
      <c r="BM313" s="227" t="s">
        <v>651</v>
      </c>
    </row>
    <row r="314" s="2" customFormat="1">
      <c r="A314" s="36"/>
      <c r="B314" s="37"/>
      <c r="C314" s="38"/>
      <c r="D314" s="229" t="s">
        <v>140</v>
      </c>
      <c r="E314" s="38"/>
      <c r="F314" s="230" t="s">
        <v>652</v>
      </c>
      <c r="G314" s="38"/>
      <c r="H314" s="38"/>
      <c r="I314" s="231"/>
      <c r="J314" s="38"/>
      <c r="K314" s="38"/>
      <c r="L314" s="42"/>
      <c r="M314" s="232"/>
      <c r="N314" s="233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140</v>
      </c>
      <c r="AU314" s="15" t="s">
        <v>89</v>
      </c>
    </row>
    <row r="315" s="2" customFormat="1">
      <c r="A315" s="36"/>
      <c r="B315" s="37"/>
      <c r="C315" s="38"/>
      <c r="D315" s="229" t="s">
        <v>175</v>
      </c>
      <c r="E315" s="38"/>
      <c r="F315" s="245" t="s">
        <v>653</v>
      </c>
      <c r="G315" s="38"/>
      <c r="H315" s="38"/>
      <c r="I315" s="231"/>
      <c r="J315" s="38"/>
      <c r="K315" s="38"/>
      <c r="L315" s="42"/>
      <c r="M315" s="232"/>
      <c r="N315" s="233"/>
      <c r="O315" s="89"/>
      <c r="P315" s="89"/>
      <c r="Q315" s="89"/>
      <c r="R315" s="89"/>
      <c r="S315" s="89"/>
      <c r="T315" s="90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175</v>
      </c>
      <c r="AU315" s="15" t="s">
        <v>89</v>
      </c>
    </row>
    <row r="316" s="2" customFormat="1" ht="24.15" customHeight="1">
      <c r="A316" s="36"/>
      <c r="B316" s="37"/>
      <c r="C316" s="216" t="s">
        <v>654</v>
      </c>
      <c r="D316" s="216" t="s">
        <v>133</v>
      </c>
      <c r="E316" s="217" t="s">
        <v>655</v>
      </c>
      <c r="F316" s="218" t="s">
        <v>656</v>
      </c>
      <c r="G316" s="219" t="s">
        <v>278</v>
      </c>
      <c r="H316" s="220">
        <v>135</v>
      </c>
      <c r="I316" s="221"/>
      <c r="J316" s="222">
        <f>ROUND(I316*H316,2)</f>
        <v>0</v>
      </c>
      <c r="K316" s="218" t="s">
        <v>137</v>
      </c>
      <c r="L316" s="42"/>
      <c r="M316" s="223" t="s">
        <v>1</v>
      </c>
      <c r="N316" s="224" t="s">
        <v>44</v>
      </c>
      <c r="O316" s="89"/>
      <c r="P316" s="225">
        <f>O316*H316</f>
        <v>0</v>
      </c>
      <c r="Q316" s="225">
        <v>0</v>
      </c>
      <c r="R316" s="225">
        <f>Q316*H316</f>
        <v>0</v>
      </c>
      <c r="S316" s="225">
        <v>0.19400000000000001</v>
      </c>
      <c r="T316" s="226">
        <f>S316*H316</f>
        <v>26.190000000000001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27" t="s">
        <v>138</v>
      </c>
      <c r="AT316" s="227" t="s">
        <v>133</v>
      </c>
      <c r="AU316" s="227" t="s">
        <v>89</v>
      </c>
      <c r="AY316" s="15" t="s">
        <v>131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5" t="s">
        <v>87</v>
      </c>
      <c r="BK316" s="228">
        <f>ROUND(I316*H316,2)</f>
        <v>0</v>
      </c>
      <c r="BL316" s="15" t="s">
        <v>138</v>
      </c>
      <c r="BM316" s="227" t="s">
        <v>657</v>
      </c>
    </row>
    <row r="317" s="2" customFormat="1">
      <c r="A317" s="36"/>
      <c r="B317" s="37"/>
      <c r="C317" s="38"/>
      <c r="D317" s="229" t="s">
        <v>140</v>
      </c>
      <c r="E317" s="38"/>
      <c r="F317" s="230" t="s">
        <v>658</v>
      </c>
      <c r="G317" s="38"/>
      <c r="H317" s="38"/>
      <c r="I317" s="231"/>
      <c r="J317" s="38"/>
      <c r="K317" s="38"/>
      <c r="L317" s="42"/>
      <c r="M317" s="232"/>
      <c r="N317" s="233"/>
      <c r="O317" s="89"/>
      <c r="P317" s="89"/>
      <c r="Q317" s="89"/>
      <c r="R317" s="89"/>
      <c r="S317" s="89"/>
      <c r="T317" s="90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140</v>
      </c>
      <c r="AU317" s="15" t="s">
        <v>89</v>
      </c>
    </row>
    <row r="318" s="2" customFormat="1" ht="24.15" customHeight="1">
      <c r="A318" s="36"/>
      <c r="B318" s="37"/>
      <c r="C318" s="216" t="s">
        <v>659</v>
      </c>
      <c r="D318" s="216" t="s">
        <v>133</v>
      </c>
      <c r="E318" s="217" t="s">
        <v>660</v>
      </c>
      <c r="F318" s="218" t="s">
        <v>661</v>
      </c>
      <c r="G318" s="219" t="s">
        <v>278</v>
      </c>
      <c r="H318" s="220">
        <v>5</v>
      </c>
      <c r="I318" s="221"/>
      <c r="J318" s="222">
        <f>ROUND(I318*H318,2)</f>
        <v>0</v>
      </c>
      <c r="K318" s="218" t="s">
        <v>137</v>
      </c>
      <c r="L318" s="42"/>
      <c r="M318" s="223" t="s">
        <v>1</v>
      </c>
      <c r="N318" s="224" t="s">
        <v>44</v>
      </c>
      <c r="O318" s="89"/>
      <c r="P318" s="225">
        <f>O318*H318</f>
        <v>0</v>
      </c>
      <c r="Q318" s="225">
        <v>0</v>
      </c>
      <c r="R318" s="225">
        <f>Q318*H318</f>
        <v>0</v>
      </c>
      <c r="S318" s="225">
        <v>0.085999999999999993</v>
      </c>
      <c r="T318" s="226">
        <f>S318*H318</f>
        <v>0.42999999999999994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7" t="s">
        <v>138</v>
      </c>
      <c r="AT318" s="227" t="s">
        <v>133</v>
      </c>
      <c r="AU318" s="227" t="s">
        <v>89</v>
      </c>
      <c r="AY318" s="15" t="s">
        <v>131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5" t="s">
        <v>87</v>
      </c>
      <c r="BK318" s="228">
        <f>ROUND(I318*H318,2)</f>
        <v>0</v>
      </c>
      <c r="BL318" s="15" t="s">
        <v>138</v>
      </c>
      <c r="BM318" s="227" t="s">
        <v>662</v>
      </c>
    </row>
    <row r="319" s="2" customFormat="1">
      <c r="A319" s="36"/>
      <c r="B319" s="37"/>
      <c r="C319" s="38"/>
      <c r="D319" s="229" t="s">
        <v>140</v>
      </c>
      <c r="E319" s="38"/>
      <c r="F319" s="230" t="s">
        <v>663</v>
      </c>
      <c r="G319" s="38"/>
      <c r="H319" s="38"/>
      <c r="I319" s="231"/>
      <c r="J319" s="38"/>
      <c r="K319" s="38"/>
      <c r="L319" s="42"/>
      <c r="M319" s="232"/>
      <c r="N319" s="233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140</v>
      </c>
      <c r="AU319" s="15" t="s">
        <v>89</v>
      </c>
    </row>
    <row r="320" s="12" customFormat="1" ht="22.8" customHeight="1">
      <c r="A320" s="12"/>
      <c r="B320" s="200"/>
      <c r="C320" s="201"/>
      <c r="D320" s="202" t="s">
        <v>78</v>
      </c>
      <c r="E320" s="214" t="s">
        <v>664</v>
      </c>
      <c r="F320" s="214" t="s">
        <v>665</v>
      </c>
      <c r="G320" s="201"/>
      <c r="H320" s="201"/>
      <c r="I320" s="204"/>
      <c r="J320" s="215">
        <f>BK320</f>
        <v>0</v>
      </c>
      <c r="K320" s="201"/>
      <c r="L320" s="206"/>
      <c r="M320" s="207"/>
      <c r="N320" s="208"/>
      <c r="O320" s="208"/>
      <c r="P320" s="209">
        <f>SUM(P321:P329)</f>
        <v>0</v>
      </c>
      <c r="Q320" s="208"/>
      <c r="R320" s="209">
        <f>SUM(R321:R329)</f>
        <v>0</v>
      </c>
      <c r="S320" s="208"/>
      <c r="T320" s="210">
        <f>SUM(T321:T329)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1" t="s">
        <v>87</v>
      </c>
      <c r="AT320" s="212" t="s">
        <v>78</v>
      </c>
      <c r="AU320" s="212" t="s">
        <v>87</v>
      </c>
      <c r="AY320" s="211" t="s">
        <v>131</v>
      </c>
      <c r="BK320" s="213">
        <f>SUM(BK321:BK329)</f>
        <v>0</v>
      </c>
    </row>
    <row r="321" s="2" customFormat="1" ht="14.4" customHeight="1">
      <c r="A321" s="36"/>
      <c r="B321" s="37"/>
      <c r="C321" s="216" t="s">
        <v>666</v>
      </c>
      <c r="D321" s="216" t="s">
        <v>133</v>
      </c>
      <c r="E321" s="217" t="s">
        <v>667</v>
      </c>
      <c r="F321" s="218" t="s">
        <v>668</v>
      </c>
      <c r="G321" s="219" t="s">
        <v>290</v>
      </c>
      <c r="H321" s="220">
        <v>26.620000000000001</v>
      </c>
      <c r="I321" s="221"/>
      <c r="J321" s="222">
        <f>ROUND(I321*H321,2)</f>
        <v>0</v>
      </c>
      <c r="K321" s="218" t="s">
        <v>137</v>
      </c>
      <c r="L321" s="42"/>
      <c r="M321" s="223" t="s">
        <v>1</v>
      </c>
      <c r="N321" s="224" t="s">
        <v>44</v>
      </c>
      <c r="O321" s="89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27" t="s">
        <v>138</v>
      </c>
      <c r="AT321" s="227" t="s">
        <v>133</v>
      </c>
      <c r="AU321" s="227" t="s">
        <v>89</v>
      </c>
      <c r="AY321" s="15" t="s">
        <v>131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5" t="s">
        <v>87</v>
      </c>
      <c r="BK321" s="228">
        <f>ROUND(I321*H321,2)</f>
        <v>0</v>
      </c>
      <c r="BL321" s="15" t="s">
        <v>138</v>
      </c>
      <c r="BM321" s="227" t="s">
        <v>669</v>
      </c>
    </row>
    <row r="322" s="2" customFormat="1">
      <c r="A322" s="36"/>
      <c r="B322" s="37"/>
      <c r="C322" s="38"/>
      <c r="D322" s="229" t="s">
        <v>140</v>
      </c>
      <c r="E322" s="38"/>
      <c r="F322" s="230" t="s">
        <v>670</v>
      </c>
      <c r="G322" s="38"/>
      <c r="H322" s="38"/>
      <c r="I322" s="231"/>
      <c r="J322" s="38"/>
      <c r="K322" s="38"/>
      <c r="L322" s="42"/>
      <c r="M322" s="232"/>
      <c r="N322" s="233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140</v>
      </c>
      <c r="AU322" s="15" t="s">
        <v>89</v>
      </c>
    </row>
    <row r="323" s="2" customFormat="1">
      <c r="A323" s="36"/>
      <c r="B323" s="37"/>
      <c r="C323" s="38"/>
      <c r="D323" s="229" t="s">
        <v>175</v>
      </c>
      <c r="E323" s="38"/>
      <c r="F323" s="245" t="s">
        <v>671</v>
      </c>
      <c r="G323" s="38"/>
      <c r="H323" s="38"/>
      <c r="I323" s="231"/>
      <c r="J323" s="38"/>
      <c r="K323" s="38"/>
      <c r="L323" s="42"/>
      <c r="M323" s="232"/>
      <c r="N323" s="233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175</v>
      </c>
      <c r="AU323" s="15" t="s">
        <v>89</v>
      </c>
    </row>
    <row r="324" s="2" customFormat="1" ht="24.15" customHeight="1">
      <c r="A324" s="36"/>
      <c r="B324" s="37"/>
      <c r="C324" s="216" t="s">
        <v>672</v>
      </c>
      <c r="D324" s="216" t="s">
        <v>133</v>
      </c>
      <c r="E324" s="217" t="s">
        <v>673</v>
      </c>
      <c r="F324" s="218" t="s">
        <v>674</v>
      </c>
      <c r="G324" s="219" t="s">
        <v>290</v>
      </c>
      <c r="H324" s="220">
        <v>372.68000000000001</v>
      </c>
      <c r="I324" s="221"/>
      <c r="J324" s="222">
        <f>ROUND(I324*H324,2)</f>
        <v>0</v>
      </c>
      <c r="K324" s="218" t="s">
        <v>137</v>
      </c>
      <c r="L324" s="42"/>
      <c r="M324" s="223" t="s">
        <v>1</v>
      </c>
      <c r="N324" s="224" t="s">
        <v>44</v>
      </c>
      <c r="O324" s="89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7" t="s">
        <v>138</v>
      </c>
      <c r="AT324" s="227" t="s">
        <v>133</v>
      </c>
      <c r="AU324" s="227" t="s">
        <v>89</v>
      </c>
      <c r="AY324" s="15" t="s">
        <v>131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5" t="s">
        <v>87</v>
      </c>
      <c r="BK324" s="228">
        <f>ROUND(I324*H324,2)</f>
        <v>0</v>
      </c>
      <c r="BL324" s="15" t="s">
        <v>138</v>
      </c>
      <c r="BM324" s="227" t="s">
        <v>675</v>
      </c>
    </row>
    <row r="325" s="2" customFormat="1">
      <c r="A325" s="36"/>
      <c r="B325" s="37"/>
      <c r="C325" s="38"/>
      <c r="D325" s="229" t="s">
        <v>140</v>
      </c>
      <c r="E325" s="38"/>
      <c r="F325" s="230" t="s">
        <v>676</v>
      </c>
      <c r="G325" s="38"/>
      <c r="H325" s="38"/>
      <c r="I325" s="231"/>
      <c r="J325" s="38"/>
      <c r="K325" s="38"/>
      <c r="L325" s="42"/>
      <c r="M325" s="232"/>
      <c r="N325" s="233"/>
      <c r="O325" s="89"/>
      <c r="P325" s="89"/>
      <c r="Q325" s="89"/>
      <c r="R325" s="89"/>
      <c r="S325" s="89"/>
      <c r="T325" s="90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140</v>
      </c>
      <c r="AU325" s="15" t="s">
        <v>89</v>
      </c>
    </row>
    <row r="326" s="2" customFormat="1">
      <c r="A326" s="36"/>
      <c r="B326" s="37"/>
      <c r="C326" s="38"/>
      <c r="D326" s="229" t="s">
        <v>175</v>
      </c>
      <c r="E326" s="38"/>
      <c r="F326" s="245" t="s">
        <v>677</v>
      </c>
      <c r="G326" s="38"/>
      <c r="H326" s="38"/>
      <c r="I326" s="231"/>
      <c r="J326" s="38"/>
      <c r="K326" s="38"/>
      <c r="L326" s="42"/>
      <c r="M326" s="232"/>
      <c r="N326" s="233"/>
      <c r="O326" s="89"/>
      <c r="P326" s="89"/>
      <c r="Q326" s="89"/>
      <c r="R326" s="89"/>
      <c r="S326" s="89"/>
      <c r="T326" s="90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175</v>
      </c>
      <c r="AU326" s="15" t="s">
        <v>89</v>
      </c>
    </row>
    <row r="327" s="13" customFormat="1">
      <c r="A327" s="13"/>
      <c r="B327" s="234"/>
      <c r="C327" s="235"/>
      <c r="D327" s="229" t="s">
        <v>142</v>
      </c>
      <c r="E327" s="236" t="s">
        <v>1</v>
      </c>
      <c r="F327" s="237" t="s">
        <v>678</v>
      </c>
      <c r="G327" s="235"/>
      <c r="H327" s="238">
        <v>372.68000000000001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142</v>
      </c>
      <c r="AU327" s="244" t="s">
        <v>89</v>
      </c>
      <c r="AV327" s="13" t="s">
        <v>89</v>
      </c>
      <c r="AW327" s="13" t="s">
        <v>36</v>
      </c>
      <c r="AX327" s="13" t="s">
        <v>87</v>
      </c>
      <c r="AY327" s="244" t="s">
        <v>131</v>
      </c>
    </row>
    <row r="328" s="2" customFormat="1" ht="37.8" customHeight="1">
      <c r="A328" s="36"/>
      <c r="B328" s="37"/>
      <c r="C328" s="216" t="s">
        <v>679</v>
      </c>
      <c r="D328" s="216" t="s">
        <v>133</v>
      </c>
      <c r="E328" s="217" t="s">
        <v>680</v>
      </c>
      <c r="F328" s="218" t="s">
        <v>681</v>
      </c>
      <c r="G328" s="219" t="s">
        <v>290</v>
      </c>
      <c r="H328" s="220">
        <v>26.620000000000001</v>
      </c>
      <c r="I328" s="221"/>
      <c r="J328" s="222">
        <f>ROUND(I328*H328,2)</f>
        <v>0</v>
      </c>
      <c r="K328" s="218" t="s">
        <v>137</v>
      </c>
      <c r="L328" s="42"/>
      <c r="M328" s="223" t="s">
        <v>1</v>
      </c>
      <c r="N328" s="224" t="s">
        <v>44</v>
      </c>
      <c r="O328" s="89"/>
      <c r="P328" s="225">
        <f>O328*H328</f>
        <v>0</v>
      </c>
      <c r="Q328" s="225">
        <v>0</v>
      </c>
      <c r="R328" s="225">
        <f>Q328*H328</f>
        <v>0</v>
      </c>
      <c r="S328" s="225">
        <v>0</v>
      </c>
      <c r="T328" s="226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27" t="s">
        <v>138</v>
      </c>
      <c r="AT328" s="227" t="s">
        <v>133</v>
      </c>
      <c r="AU328" s="227" t="s">
        <v>89</v>
      </c>
      <c r="AY328" s="15" t="s">
        <v>131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5" t="s">
        <v>87</v>
      </c>
      <c r="BK328" s="228">
        <f>ROUND(I328*H328,2)</f>
        <v>0</v>
      </c>
      <c r="BL328" s="15" t="s">
        <v>138</v>
      </c>
      <c r="BM328" s="227" t="s">
        <v>682</v>
      </c>
    </row>
    <row r="329" s="2" customFormat="1">
      <c r="A329" s="36"/>
      <c r="B329" s="37"/>
      <c r="C329" s="38"/>
      <c r="D329" s="229" t="s">
        <v>140</v>
      </c>
      <c r="E329" s="38"/>
      <c r="F329" s="230" t="s">
        <v>681</v>
      </c>
      <c r="G329" s="38"/>
      <c r="H329" s="38"/>
      <c r="I329" s="231"/>
      <c r="J329" s="38"/>
      <c r="K329" s="38"/>
      <c r="L329" s="42"/>
      <c r="M329" s="232"/>
      <c r="N329" s="233"/>
      <c r="O329" s="89"/>
      <c r="P329" s="89"/>
      <c r="Q329" s="89"/>
      <c r="R329" s="89"/>
      <c r="S329" s="89"/>
      <c r="T329" s="90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140</v>
      </c>
      <c r="AU329" s="15" t="s">
        <v>89</v>
      </c>
    </row>
    <row r="330" s="12" customFormat="1" ht="22.8" customHeight="1">
      <c r="A330" s="12"/>
      <c r="B330" s="200"/>
      <c r="C330" s="201"/>
      <c r="D330" s="202" t="s">
        <v>78</v>
      </c>
      <c r="E330" s="214" t="s">
        <v>377</v>
      </c>
      <c r="F330" s="214" t="s">
        <v>378</v>
      </c>
      <c r="G330" s="201"/>
      <c r="H330" s="201"/>
      <c r="I330" s="204"/>
      <c r="J330" s="215">
        <f>BK330</f>
        <v>0</v>
      </c>
      <c r="K330" s="201"/>
      <c r="L330" s="206"/>
      <c r="M330" s="207"/>
      <c r="N330" s="208"/>
      <c r="O330" s="208"/>
      <c r="P330" s="209">
        <f>SUM(P331:P332)</f>
        <v>0</v>
      </c>
      <c r="Q330" s="208"/>
      <c r="R330" s="209">
        <f>SUM(R331:R332)</f>
        <v>0</v>
      </c>
      <c r="S330" s="208"/>
      <c r="T330" s="210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1" t="s">
        <v>87</v>
      </c>
      <c r="AT330" s="212" t="s">
        <v>78</v>
      </c>
      <c r="AU330" s="212" t="s">
        <v>87</v>
      </c>
      <c r="AY330" s="211" t="s">
        <v>131</v>
      </c>
      <c r="BK330" s="213">
        <f>SUM(BK331:BK332)</f>
        <v>0</v>
      </c>
    </row>
    <row r="331" s="2" customFormat="1" ht="24.15" customHeight="1">
      <c r="A331" s="36"/>
      <c r="B331" s="37"/>
      <c r="C331" s="216" t="s">
        <v>683</v>
      </c>
      <c r="D331" s="216" t="s">
        <v>133</v>
      </c>
      <c r="E331" s="217" t="s">
        <v>380</v>
      </c>
      <c r="F331" s="218" t="s">
        <v>381</v>
      </c>
      <c r="G331" s="219" t="s">
        <v>290</v>
      </c>
      <c r="H331" s="220">
        <v>6338.6509999999998</v>
      </c>
      <c r="I331" s="221"/>
      <c r="J331" s="222">
        <f>ROUND(I331*H331,2)</f>
        <v>0</v>
      </c>
      <c r="K331" s="218" t="s">
        <v>137</v>
      </c>
      <c r="L331" s="42"/>
      <c r="M331" s="223" t="s">
        <v>1</v>
      </c>
      <c r="N331" s="224" t="s">
        <v>44</v>
      </c>
      <c r="O331" s="89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7" t="s">
        <v>138</v>
      </c>
      <c r="AT331" s="227" t="s">
        <v>133</v>
      </c>
      <c r="AU331" s="227" t="s">
        <v>89</v>
      </c>
      <c r="AY331" s="15" t="s">
        <v>131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5" t="s">
        <v>87</v>
      </c>
      <c r="BK331" s="228">
        <f>ROUND(I331*H331,2)</f>
        <v>0</v>
      </c>
      <c r="BL331" s="15" t="s">
        <v>138</v>
      </c>
      <c r="BM331" s="227" t="s">
        <v>684</v>
      </c>
    </row>
    <row r="332" s="2" customFormat="1">
      <c r="A332" s="36"/>
      <c r="B332" s="37"/>
      <c r="C332" s="38"/>
      <c r="D332" s="229" t="s">
        <v>140</v>
      </c>
      <c r="E332" s="38"/>
      <c r="F332" s="230" t="s">
        <v>383</v>
      </c>
      <c r="G332" s="38"/>
      <c r="H332" s="38"/>
      <c r="I332" s="231"/>
      <c r="J332" s="38"/>
      <c r="K332" s="38"/>
      <c r="L332" s="42"/>
      <c r="M332" s="232"/>
      <c r="N332" s="233"/>
      <c r="O332" s="89"/>
      <c r="P332" s="89"/>
      <c r="Q332" s="89"/>
      <c r="R332" s="89"/>
      <c r="S332" s="89"/>
      <c r="T332" s="90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140</v>
      </c>
      <c r="AU332" s="15" t="s">
        <v>89</v>
      </c>
    </row>
    <row r="333" s="12" customFormat="1" ht="25.92" customHeight="1">
      <c r="A333" s="12"/>
      <c r="B333" s="200"/>
      <c r="C333" s="201"/>
      <c r="D333" s="202" t="s">
        <v>78</v>
      </c>
      <c r="E333" s="203" t="s">
        <v>384</v>
      </c>
      <c r="F333" s="203" t="s">
        <v>385</v>
      </c>
      <c r="G333" s="201"/>
      <c r="H333" s="201"/>
      <c r="I333" s="204"/>
      <c r="J333" s="205">
        <f>BK333</f>
        <v>0</v>
      </c>
      <c r="K333" s="201"/>
      <c r="L333" s="206"/>
      <c r="M333" s="207"/>
      <c r="N333" s="208"/>
      <c r="O333" s="208"/>
      <c r="P333" s="209">
        <f>P334+P347+P350+P355+P358+P361+P365</f>
        <v>0</v>
      </c>
      <c r="Q333" s="208"/>
      <c r="R333" s="209">
        <f>R334+R347+R350+R355+R358+R361+R365</f>
        <v>0</v>
      </c>
      <c r="S333" s="208"/>
      <c r="T333" s="210">
        <f>T334+T347+T350+T355+T358+T361+T365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1" t="s">
        <v>158</v>
      </c>
      <c r="AT333" s="212" t="s">
        <v>78</v>
      </c>
      <c r="AU333" s="212" t="s">
        <v>79</v>
      </c>
      <c r="AY333" s="211" t="s">
        <v>131</v>
      </c>
      <c r="BK333" s="213">
        <f>BK334+BK347+BK350+BK355+BK358+BK361+BK365</f>
        <v>0</v>
      </c>
    </row>
    <row r="334" s="12" customFormat="1" ht="22.8" customHeight="1">
      <c r="A334" s="12"/>
      <c r="B334" s="200"/>
      <c r="C334" s="201"/>
      <c r="D334" s="202" t="s">
        <v>78</v>
      </c>
      <c r="E334" s="214" t="s">
        <v>386</v>
      </c>
      <c r="F334" s="214" t="s">
        <v>387</v>
      </c>
      <c r="G334" s="201"/>
      <c r="H334" s="201"/>
      <c r="I334" s="204"/>
      <c r="J334" s="215">
        <f>BK334</f>
        <v>0</v>
      </c>
      <c r="K334" s="201"/>
      <c r="L334" s="206"/>
      <c r="M334" s="207"/>
      <c r="N334" s="208"/>
      <c r="O334" s="208"/>
      <c r="P334" s="209">
        <f>SUM(P335:P346)</f>
        <v>0</v>
      </c>
      <c r="Q334" s="208"/>
      <c r="R334" s="209">
        <f>SUM(R335:R346)</f>
        <v>0</v>
      </c>
      <c r="S334" s="208"/>
      <c r="T334" s="210">
        <f>SUM(T335:T346)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1" t="s">
        <v>158</v>
      </c>
      <c r="AT334" s="212" t="s">
        <v>78</v>
      </c>
      <c r="AU334" s="212" t="s">
        <v>87</v>
      </c>
      <c r="AY334" s="211" t="s">
        <v>131</v>
      </c>
      <c r="BK334" s="213">
        <f>SUM(BK335:BK346)</f>
        <v>0</v>
      </c>
    </row>
    <row r="335" s="2" customFormat="1" ht="14.4" customHeight="1">
      <c r="A335" s="36"/>
      <c r="B335" s="37"/>
      <c r="C335" s="216" t="s">
        <v>685</v>
      </c>
      <c r="D335" s="216" t="s">
        <v>133</v>
      </c>
      <c r="E335" s="217" t="s">
        <v>389</v>
      </c>
      <c r="F335" s="218" t="s">
        <v>390</v>
      </c>
      <c r="G335" s="219" t="s">
        <v>391</v>
      </c>
      <c r="H335" s="220">
        <v>1</v>
      </c>
      <c r="I335" s="221"/>
      <c r="J335" s="222">
        <f>ROUND(I335*H335,2)</f>
        <v>0</v>
      </c>
      <c r="K335" s="218" t="s">
        <v>137</v>
      </c>
      <c r="L335" s="42"/>
      <c r="M335" s="223" t="s">
        <v>1</v>
      </c>
      <c r="N335" s="224" t="s">
        <v>44</v>
      </c>
      <c r="O335" s="89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7" t="s">
        <v>392</v>
      </c>
      <c r="AT335" s="227" t="s">
        <v>133</v>
      </c>
      <c r="AU335" s="227" t="s">
        <v>89</v>
      </c>
      <c r="AY335" s="15" t="s">
        <v>131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5" t="s">
        <v>87</v>
      </c>
      <c r="BK335" s="228">
        <f>ROUND(I335*H335,2)</f>
        <v>0</v>
      </c>
      <c r="BL335" s="15" t="s">
        <v>392</v>
      </c>
      <c r="BM335" s="227" t="s">
        <v>686</v>
      </c>
    </row>
    <row r="336" s="2" customFormat="1">
      <c r="A336" s="36"/>
      <c r="B336" s="37"/>
      <c r="C336" s="38"/>
      <c r="D336" s="229" t="s">
        <v>140</v>
      </c>
      <c r="E336" s="38"/>
      <c r="F336" s="230" t="s">
        <v>390</v>
      </c>
      <c r="G336" s="38"/>
      <c r="H336" s="38"/>
      <c r="I336" s="231"/>
      <c r="J336" s="38"/>
      <c r="K336" s="38"/>
      <c r="L336" s="42"/>
      <c r="M336" s="232"/>
      <c r="N336" s="233"/>
      <c r="O336" s="89"/>
      <c r="P336" s="89"/>
      <c r="Q336" s="89"/>
      <c r="R336" s="89"/>
      <c r="S336" s="89"/>
      <c r="T336" s="90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140</v>
      </c>
      <c r="AU336" s="15" t="s">
        <v>89</v>
      </c>
    </row>
    <row r="337" s="2" customFormat="1" ht="14.4" customHeight="1">
      <c r="A337" s="36"/>
      <c r="B337" s="37"/>
      <c r="C337" s="216" t="s">
        <v>687</v>
      </c>
      <c r="D337" s="216" t="s">
        <v>133</v>
      </c>
      <c r="E337" s="217" t="s">
        <v>395</v>
      </c>
      <c r="F337" s="218" t="s">
        <v>396</v>
      </c>
      <c r="G337" s="219" t="s">
        <v>391</v>
      </c>
      <c r="H337" s="220">
        <v>1</v>
      </c>
      <c r="I337" s="221"/>
      <c r="J337" s="222">
        <f>ROUND(I337*H337,2)</f>
        <v>0</v>
      </c>
      <c r="K337" s="218" t="s">
        <v>137</v>
      </c>
      <c r="L337" s="42"/>
      <c r="M337" s="223" t="s">
        <v>1</v>
      </c>
      <c r="N337" s="224" t="s">
        <v>44</v>
      </c>
      <c r="O337" s="89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27" t="s">
        <v>392</v>
      </c>
      <c r="AT337" s="227" t="s">
        <v>133</v>
      </c>
      <c r="AU337" s="227" t="s">
        <v>89</v>
      </c>
      <c r="AY337" s="15" t="s">
        <v>131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5" t="s">
        <v>87</v>
      </c>
      <c r="BK337" s="228">
        <f>ROUND(I337*H337,2)</f>
        <v>0</v>
      </c>
      <c r="BL337" s="15" t="s">
        <v>392</v>
      </c>
      <c r="BM337" s="227" t="s">
        <v>688</v>
      </c>
    </row>
    <row r="338" s="2" customFormat="1">
      <c r="A338" s="36"/>
      <c r="B338" s="37"/>
      <c r="C338" s="38"/>
      <c r="D338" s="229" t="s">
        <v>140</v>
      </c>
      <c r="E338" s="38"/>
      <c r="F338" s="230" t="s">
        <v>396</v>
      </c>
      <c r="G338" s="38"/>
      <c r="H338" s="38"/>
      <c r="I338" s="231"/>
      <c r="J338" s="38"/>
      <c r="K338" s="38"/>
      <c r="L338" s="42"/>
      <c r="M338" s="232"/>
      <c r="N338" s="233"/>
      <c r="O338" s="89"/>
      <c r="P338" s="89"/>
      <c r="Q338" s="89"/>
      <c r="R338" s="89"/>
      <c r="S338" s="89"/>
      <c r="T338" s="90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140</v>
      </c>
      <c r="AU338" s="15" t="s">
        <v>89</v>
      </c>
    </row>
    <row r="339" s="2" customFormat="1" ht="14.4" customHeight="1">
      <c r="A339" s="36"/>
      <c r="B339" s="37"/>
      <c r="C339" s="216" t="s">
        <v>689</v>
      </c>
      <c r="D339" s="216" t="s">
        <v>133</v>
      </c>
      <c r="E339" s="217" t="s">
        <v>399</v>
      </c>
      <c r="F339" s="218" t="s">
        <v>400</v>
      </c>
      <c r="G339" s="219" t="s">
        <v>391</v>
      </c>
      <c r="H339" s="220">
        <v>1</v>
      </c>
      <c r="I339" s="221"/>
      <c r="J339" s="222">
        <f>ROUND(I339*H339,2)</f>
        <v>0</v>
      </c>
      <c r="K339" s="218" t="s">
        <v>137</v>
      </c>
      <c r="L339" s="42"/>
      <c r="M339" s="223" t="s">
        <v>1</v>
      </c>
      <c r="N339" s="224" t="s">
        <v>44</v>
      </c>
      <c r="O339" s="89"/>
      <c r="P339" s="225">
        <f>O339*H339</f>
        <v>0</v>
      </c>
      <c r="Q339" s="225">
        <v>0</v>
      </c>
      <c r="R339" s="225">
        <f>Q339*H339</f>
        <v>0</v>
      </c>
      <c r="S339" s="225">
        <v>0</v>
      </c>
      <c r="T339" s="226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27" t="s">
        <v>392</v>
      </c>
      <c r="AT339" s="227" t="s">
        <v>133</v>
      </c>
      <c r="AU339" s="227" t="s">
        <v>89</v>
      </c>
      <c r="AY339" s="15" t="s">
        <v>131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5" t="s">
        <v>87</v>
      </c>
      <c r="BK339" s="228">
        <f>ROUND(I339*H339,2)</f>
        <v>0</v>
      </c>
      <c r="BL339" s="15" t="s">
        <v>392</v>
      </c>
      <c r="BM339" s="227" t="s">
        <v>690</v>
      </c>
    </row>
    <row r="340" s="2" customFormat="1">
      <c r="A340" s="36"/>
      <c r="B340" s="37"/>
      <c r="C340" s="38"/>
      <c r="D340" s="229" t="s">
        <v>140</v>
      </c>
      <c r="E340" s="38"/>
      <c r="F340" s="230" t="s">
        <v>402</v>
      </c>
      <c r="G340" s="38"/>
      <c r="H340" s="38"/>
      <c r="I340" s="231"/>
      <c r="J340" s="38"/>
      <c r="K340" s="38"/>
      <c r="L340" s="42"/>
      <c r="M340" s="232"/>
      <c r="N340" s="233"/>
      <c r="O340" s="89"/>
      <c r="P340" s="89"/>
      <c r="Q340" s="89"/>
      <c r="R340" s="89"/>
      <c r="S340" s="89"/>
      <c r="T340" s="90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140</v>
      </c>
      <c r="AU340" s="15" t="s">
        <v>89</v>
      </c>
    </row>
    <row r="341" s="2" customFormat="1" ht="14.4" customHeight="1">
      <c r="A341" s="36"/>
      <c r="B341" s="37"/>
      <c r="C341" s="216" t="s">
        <v>691</v>
      </c>
      <c r="D341" s="216" t="s">
        <v>133</v>
      </c>
      <c r="E341" s="217" t="s">
        <v>404</v>
      </c>
      <c r="F341" s="218" t="s">
        <v>405</v>
      </c>
      <c r="G341" s="219" t="s">
        <v>391</v>
      </c>
      <c r="H341" s="220">
        <v>1</v>
      </c>
      <c r="I341" s="221"/>
      <c r="J341" s="222">
        <f>ROUND(I341*H341,2)</f>
        <v>0</v>
      </c>
      <c r="K341" s="218" t="s">
        <v>137</v>
      </c>
      <c r="L341" s="42"/>
      <c r="M341" s="223" t="s">
        <v>1</v>
      </c>
      <c r="N341" s="224" t="s">
        <v>44</v>
      </c>
      <c r="O341" s="89"/>
      <c r="P341" s="225">
        <f>O341*H341</f>
        <v>0</v>
      </c>
      <c r="Q341" s="225">
        <v>0</v>
      </c>
      <c r="R341" s="225">
        <f>Q341*H341</f>
        <v>0</v>
      </c>
      <c r="S341" s="225">
        <v>0</v>
      </c>
      <c r="T341" s="226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7" t="s">
        <v>392</v>
      </c>
      <c r="AT341" s="227" t="s">
        <v>133</v>
      </c>
      <c r="AU341" s="227" t="s">
        <v>89</v>
      </c>
      <c r="AY341" s="15" t="s">
        <v>131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5" t="s">
        <v>87</v>
      </c>
      <c r="BK341" s="228">
        <f>ROUND(I341*H341,2)</f>
        <v>0</v>
      </c>
      <c r="BL341" s="15" t="s">
        <v>392</v>
      </c>
      <c r="BM341" s="227" t="s">
        <v>692</v>
      </c>
    </row>
    <row r="342" s="2" customFormat="1">
      <c r="A342" s="36"/>
      <c r="B342" s="37"/>
      <c r="C342" s="38"/>
      <c r="D342" s="229" t="s">
        <v>140</v>
      </c>
      <c r="E342" s="38"/>
      <c r="F342" s="230" t="s">
        <v>405</v>
      </c>
      <c r="G342" s="38"/>
      <c r="H342" s="38"/>
      <c r="I342" s="231"/>
      <c r="J342" s="38"/>
      <c r="K342" s="38"/>
      <c r="L342" s="42"/>
      <c r="M342" s="232"/>
      <c r="N342" s="233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140</v>
      </c>
      <c r="AU342" s="15" t="s">
        <v>89</v>
      </c>
    </row>
    <row r="343" s="2" customFormat="1" ht="24.15" customHeight="1">
      <c r="A343" s="36"/>
      <c r="B343" s="37"/>
      <c r="C343" s="216" t="s">
        <v>693</v>
      </c>
      <c r="D343" s="216" t="s">
        <v>133</v>
      </c>
      <c r="E343" s="217" t="s">
        <v>408</v>
      </c>
      <c r="F343" s="218" t="s">
        <v>409</v>
      </c>
      <c r="G343" s="219" t="s">
        <v>391</v>
      </c>
      <c r="H343" s="220">
        <v>1</v>
      </c>
      <c r="I343" s="221"/>
      <c r="J343" s="222">
        <f>ROUND(I343*H343,2)</f>
        <v>0</v>
      </c>
      <c r="K343" s="218" t="s">
        <v>137</v>
      </c>
      <c r="L343" s="42"/>
      <c r="M343" s="223" t="s">
        <v>1</v>
      </c>
      <c r="N343" s="224" t="s">
        <v>44</v>
      </c>
      <c r="O343" s="89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7" t="s">
        <v>392</v>
      </c>
      <c r="AT343" s="227" t="s">
        <v>133</v>
      </c>
      <c r="AU343" s="227" t="s">
        <v>89</v>
      </c>
      <c r="AY343" s="15" t="s">
        <v>131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5" t="s">
        <v>87</v>
      </c>
      <c r="BK343" s="228">
        <f>ROUND(I343*H343,2)</f>
        <v>0</v>
      </c>
      <c r="BL343" s="15" t="s">
        <v>392</v>
      </c>
      <c r="BM343" s="227" t="s">
        <v>694</v>
      </c>
    </row>
    <row r="344" s="2" customFormat="1">
      <c r="A344" s="36"/>
      <c r="B344" s="37"/>
      <c r="C344" s="38"/>
      <c r="D344" s="229" t="s">
        <v>140</v>
      </c>
      <c r="E344" s="38"/>
      <c r="F344" s="230" t="s">
        <v>411</v>
      </c>
      <c r="G344" s="38"/>
      <c r="H344" s="38"/>
      <c r="I344" s="231"/>
      <c r="J344" s="38"/>
      <c r="K344" s="38"/>
      <c r="L344" s="42"/>
      <c r="M344" s="232"/>
      <c r="N344" s="233"/>
      <c r="O344" s="89"/>
      <c r="P344" s="89"/>
      <c r="Q344" s="89"/>
      <c r="R344" s="89"/>
      <c r="S344" s="89"/>
      <c r="T344" s="90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140</v>
      </c>
      <c r="AU344" s="15" t="s">
        <v>89</v>
      </c>
    </row>
    <row r="345" s="2" customFormat="1" ht="14.4" customHeight="1">
      <c r="A345" s="36"/>
      <c r="B345" s="37"/>
      <c r="C345" s="216" t="s">
        <v>695</v>
      </c>
      <c r="D345" s="216" t="s">
        <v>133</v>
      </c>
      <c r="E345" s="217" t="s">
        <v>413</v>
      </c>
      <c r="F345" s="218" t="s">
        <v>414</v>
      </c>
      <c r="G345" s="219" t="s">
        <v>391</v>
      </c>
      <c r="H345" s="220">
        <v>1</v>
      </c>
      <c r="I345" s="221"/>
      <c r="J345" s="222">
        <f>ROUND(I345*H345,2)</f>
        <v>0</v>
      </c>
      <c r="K345" s="218" t="s">
        <v>137</v>
      </c>
      <c r="L345" s="42"/>
      <c r="M345" s="223" t="s">
        <v>1</v>
      </c>
      <c r="N345" s="224" t="s">
        <v>44</v>
      </c>
      <c r="O345" s="89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7" t="s">
        <v>392</v>
      </c>
      <c r="AT345" s="227" t="s">
        <v>133</v>
      </c>
      <c r="AU345" s="227" t="s">
        <v>89</v>
      </c>
      <c r="AY345" s="15" t="s">
        <v>131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5" t="s">
        <v>87</v>
      </c>
      <c r="BK345" s="228">
        <f>ROUND(I345*H345,2)</f>
        <v>0</v>
      </c>
      <c r="BL345" s="15" t="s">
        <v>392</v>
      </c>
      <c r="BM345" s="227" t="s">
        <v>696</v>
      </c>
    </row>
    <row r="346" s="2" customFormat="1">
      <c r="A346" s="36"/>
      <c r="B346" s="37"/>
      <c r="C346" s="38"/>
      <c r="D346" s="229" t="s">
        <v>140</v>
      </c>
      <c r="E346" s="38"/>
      <c r="F346" s="230" t="s">
        <v>414</v>
      </c>
      <c r="G346" s="38"/>
      <c r="H346" s="38"/>
      <c r="I346" s="231"/>
      <c r="J346" s="38"/>
      <c r="K346" s="38"/>
      <c r="L346" s="42"/>
      <c r="M346" s="232"/>
      <c r="N346" s="233"/>
      <c r="O346" s="89"/>
      <c r="P346" s="89"/>
      <c r="Q346" s="89"/>
      <c r="R346" s="89"/>
      <c r="S346" s="89"/>
      <c r="T346" s="90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140</v>
      </c>
      <c r="AU346" s="15" t="s">
        <v>89</v>
      </c>
    </row>
    <row r="347" s="12" customFormat="1" ht="22.8" customHeight="1">
      <c r="A347" s="12"/>
      <c r="B347" s="200"/>
      <c r="C347" s="201"/>
      <c r="D347" s="202" t="s">
        <v>78</v>
      </c>
      <c r="E347" s="214" t="s">
        <v>416</v>
      </c>
      <c r="F347" s="214" t="s">
        <v>417</v>
      </c>
      <c r="G347" s="201"/>
      <c r="H347" s="201"/>
      <c r="I347" s="204"/>
      <c r="J347" s="215">
        <f>BK347</f>
        <v>0</v>
      </c>
      <c r="K347" s="201"/>
      <c r="L347" s="206"/>
      <c r="M347" s="207"/>
      <c r="N347" s="208"/>
      <c r="O347" s="208"/>
      <c r="P347" s="209">
        <f>SUM(P348:P349)</f>
        <v>0</v>
      </c>
      <c r="Q347" s="208"/>
      <c r="R347" s="209">
        <f>SUM(R348:R349)</f>
        <v>0</v>
      </c>
      <c r="S347" s="208"/>
      <c r="T347" s="210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1" t="s">
        <v>158</v>
      </c>
      <c r="AT347" s="212" t="s">
        <v>78</v>
      </c>
      <c r="AU347" s="212" t="s">
        <v>87</v>
      </c>
      <c r="AY347" s="211" t="s">
        <v>131</v>
      </c>
      <c r="BK347" s="213">
        <f>SUM(BK348:BK349)</f>
        <v>0</v>
      </c>
    </row>
    <row r="348" s="2" customFormat="1" ht="24.15" customHeight="1">
      <c r="A348" s="36"/>
      <c r="B348" s="37"/>
      <c r="C348" s="216" t="s">
        <v>697</v>
      </c>
      <c r="D348" s="216" t="s">
        <v>133</v>
      </c>
      <c r="E348" s="217" t="s">
        <v>419</v>
      </c>
      <c r="F348" s="218" t="s">
        <v>420</v>
      </c>
      <c r="G348" s="219" t="s">
        <v>391</v>
      </c>
      <c r="H348" s="220">
        <v>1</v>
      </c>
      <c r="I348" s="221"/>
      <c r="J348" s="222">
        <f>ROUND(I348*H348,2)</f>
        <v>0</v>
      </c>
      <c r="K348" s="218" t="s">
        <v>137</v>
      </c>
      <c r="L348" s="42"/>
      <c r="M348" s="223" t="s">
        <v>1</v>
      </c>
      <c r="N348" s="224" t="s">
        <v>44</v>
      </c>
      <c r="O348" s="89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7" t="s">
        <v>392</v>
      </c>
      <c r="AT348" s="227" t="s">
        <v>133</v>
      </c>
      <c r="AU348" s="227" t="s">
        <v>89</v>
      </c>
      <c r="AY348" s="15" t="s">
        <v>131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5" t="s">
        <v>87</v>
      </c>
      <c r="BK348" s="228">
        <f>ROUND(I348*H348,2)</f>
        <v>0</v>
      </c>
      <c r="BL348" s="15" t="s">
        <v>392</v>
      </c>
      <c r="BM348" s="227" t="s">
        <v>698</v>
      </c>
    </row>
    <row r="349" s="2" customFormat="1">
      <c r="A349" s="36"/>
      <c r="B349" s="37"/>
      <c r="C349" s="38"/>
      <c r="D349" s="229" t="s">
        <v>140</v>
      </c>
      <c r="E349" s="38"/>
      <c r="F349" s="230" t="s">
        <v>422</v>
      </c>
      <c r="G349" s="38"/>
      <c r="H349" s="38"/>
      <c r="I349" s="231"/>
      <c r="J349" s="38"/>
      <c r="K349" s="38"/>
      <c r="L349" s="42"/>
      <c r="M349" s="232"/>
      <c r="N349" s="233"/>
      <c r="O349" s="89"/>
      <c r="P349" s="89"/>
      <c r="Q349" s="89"/>
      <c r="R349" s="89"/>
      <c r="S349" s="89"/>
      <c r="T349" s="90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140</v>
      </c>
      <c r="AU349" s="15" t="s">
        <v>89</v>
      </c>
    </row>
    <row r="350" s="12" customFormat="1" ht="22.8" customHeight="1">
      <c r="A350" s="12"/>
      <c r="B350" s="200"/>
      <c r="C350" s="201"/>
      <c r="D350" s="202" t="s">
        <v>78</v>
      </c>
      <c r="E350" s="214" t="s">
        <v>423</v>
      </c>
      <c r="F350" s="214" t="s">
        <v>424</v>
      </c>
      <c r="G350" s="201"/>
      <c r="H350" s="201"/>
      <c r="I350" s="204"/>
      <c r="J350" s="215">
        <f>BK350</f>
        <v>0</v>
      </c>
      <c r="K350" s="201"/>
      <c r="L350" s="206"/>
      <c r="M350" s="207"/>
      <c r="N350" s="208"/>
      <c r="O350" s="208"/>
      <c r="P350" s="209">
        <f>SUM(P351:P354)</f>
        <v>0</v>
      </c>
      <c r="Q350" s="208"/>
      <c r="R350" s="209">
        <f>SUM(R351:R354)</f>
        <v>0</v>
      </c>
      <c r="S350" s="208"/>
      <c r="T350" s="210">
        <f>SUM(T351:T354)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1" t="s">
        <v>158</v>
      </c>
      <c r="AT350" s="212" t="s">
        <v>78</v>
      </c>
      <c r="AU350" s="212" t="s">
        <v>87</v>
      </c>
      <c r="AY350" s="211" t="s">
        <v>131</v>
      </c>
      <c r="BK350" s="213">
        <f>SUM(BK351:BK354)</f>
        <v>0</v>
      </c>
    </row>
    <row r="351" s="2" customFormat="1" ht="14.4" customHeight="1">
      <c r="A351" s="36"/>
      <c r="B351" s="37"/>
      <c r="C351" s="216" t="s">
        <v>699</v>
      </c>
      <c r="D351" s="216" t="s">
        <v>133</v>
      </c>
      <c r="E351" s="217" t="s">
        <v>426</v>
      </c>
      <c r="F351" s="218" t="s">
        <v>427</v>
      </c>
      <c r="G351" s="219" t="s">
        <v>391</v>
      </c>
      <c r="H351" s="220">
        <v>1</v>
      </c>
      <c r="I351" s="221"/>
      <c r="J351" s="222">
        <f>ROUND(I351*H351,2)</f>
        <v>0</v>
      </c>
      <c r="K351" s="218" t="s">
        <v>137</v>
      </c>
      <c r="L351" s="42"/>
      <c r="M351" s="223" t="s">
        <v>1</v>
      </c>
      <c r="N351" s="224" t="s">
        <v>44</v>
      </c>
      <c r="O351" s="89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7" t="s">
        <v>392</v>
      </c>
      <c r="AT351" s="227" t="s">
        <v>133</v>
      </c>
      <c r="AU351" s="227" t="s">
        <v>89</v>
      </c>
      <c r="AY351" s="15" t="s">
        <v>131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5" t="s">
        <v>87</v>
      </c>
      <c r="BK351" s="228">
        <f>ROUND(I351*H351,2)</f>
        <v>0</v>
      </c>
      <c r="BL351" s="15" t="s">
        <v>392</v>
      </c>
      <c r="BM351" s="227" t="s">
        <v>700</v>
      </c>
    </row>
    <row r="352" s="2" customFormat="1">
      <c r="A352" s="36"/>
      <c r="B352" s="37"/>
      <c r="C352" s="38"/>
      <c r="D352" s="229" t="s">
        <v>140</v>
      </c>
      <c r="E352" s="38"/>
      <c r="F352" s="230" t="s">
        <v>427</v>
      </c>
      <c r="G352" s="38"/>
      <c r="H352" s="38"/>
      <c r="I352" s="231"/>
      <c r="J352" s="38"/>
      <c r="K352" s="38"/>
      <c r="L352" s="42"/>
      <c r="M352" s="232"/>
      <c r="N352" s="233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140</v>
      </c>
      <c r="AU352" s="15" t="s">
        <v>89</v>
      </c>
    </row>
    <row r="353" s="2" customFormat="1" ht="14.4" customHeight="1">
      <c r="A353" s="36"/>
      <c r="B353" s="37"/>
      <c r="C353" s="216" t="s">
        <v>701</v>
      </c>
      <c r="D353" s="216" t="s">
        <v>133</v>
      </c>
      <c r="E353" s="217" t="s">
        <v>430</v>
      </c>
      <c r="F353" s="218" t="s">
        <v>431</v>
      </c>
      <c r="G353" s="219" t="s">
        <v>432</v>
      </c>
      <c r="H353" s="220">
        <v>1</v>
      </c>
      <c r="I353" s="221"/>
      <c r="J353" s="222">
        <f>ROUND(I353*H353,2)</f>
        <v>0</v>
      </c>
      <c r="K353" s="218" t="s">
        <v>1</v>
      </c>
      <c r="L353" s="42"/>
      <c r="M353" s="223" t="s">
        <v>1</v>
      </c>
      <c r="N353" s="224" t="s">
        <v>44</v>
      </c>
      <c r="O353" s="89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7" t="s">
        <v>392</v>
      </c>
      <c r="AT353" s="227" t="s">
        <v>133</v>
      </c>
      <c r="AU353" s="227" t="s">
        <v>89</v>
      </c>
      <c r="AY353" s="15" t="s">
        <v>131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5" t="s">
        <v>87</v>
      </c>
      <c r="BK353" s="228">
        <f>ROUND(I353*H353,2)</f>
        <v>0</v>
      </c>
      <c r="BL353" s="15" t="s">
        <v>392</v>
      </c>
      <c r="BM353" s="227" t="s">
        <v>702</v>
      </c>
    </row>
    <row r="354" s="2" customFormat="1">
      <c r="A354" s="36"/>
      <c r="B354" s="37"/>
      <c r="C354" s="38"/>
      <c r="D354" s="229" t="s">
        <v>140</v>
      </c>
      <c r="E354" s="38"/>
      <c r="F354" s="230" t="s">
        <v>431</v>
      </c>
      <c r="G354" s="38"/>
      <c r="H354" s="38"/>
      <c r="I354" s="231"/>
      <c r="J354" s="38"/>
      <c r="K354" s="38"/>
      <c r="L354" s="42"/>
      <c r="M354" s="232"/>
      <c r="N354" s="233"/>
      <c r="O354" s="89"/>
      <c r="P354" s="89"/>
      <c r="Q354" s="89"/>
      <c r="R354" s="89"/>
      <c r="S354" s="89"/>
      <c r="T354" s="90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140</v>
      </c>
      <c r="AU354" s="15" t="s">
        <v>89</v>
      </c>
    </row>
    <row r="355" s="12" customFormat="1" ht="22.8" customHeight="1">
      <c r="A355" s="12"/>
      <c r="B355" s="200"/>
      <c r="C355" s="201"/>
      <c r="D355" s="202" t="s">
        <v>78</v>
      </c>
      <c r="E355" s="214" t="s">
        <v>434</v>
      </c>
      <c r="F355" s="214" t="s">
        <v>435</v>
      </c>
      <c r="G355" s="201"/>
      <c r="H355" s="201"/>
      <c r="I355" s="204"/>
      <c r="J355" s="215">
        <f>BK355</f>
        <v>0</v>
      </c>
      <c r="K355" s="201"/>
      <c r="L355" s="206"/>
      <c r="M355" s="207"/>
      <c r="N355" s="208"/>
      <c r="O355" s="208"/>
      <c r="P355" s="209">
        <f>SUM(P356:P357)</f>
        <v>0</v>
      </c>
      <c r="Q355" s="208"/>
      <c r="R355" s="209">
        <f>SUM(R356:R357)</f>
        <v>0</v>
      </c>
      <c r="S355" s="208"/>
      <c r="T355" s="210">
        <f>SUM(T356:T357)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1" t="s">
        <v>158</v>
      </c>
      <c r="AT355" s="212" t="s">
        <v>78</v>
      </c>
      <c r="AU355" s="212" t="s">
        <v>87</v>
      </c>
      <c r="AY355" s="211" t="s">
        <v>131</v>
      </c>
      <c r="BK355" s="213">
        <f>SUM(BK356:BK357)</f>
        <v>0</v>
      </c>
    </row>
    <row r="356" s="2" customFormat="1" ht="14.4" customHeight="1">
      <c r="A356" s="36"/>
      <c r="B356" s="37"/>
      <c r="C356" s="216" t="s">
        <v>703</v>
      </c>
      <c r="D356" s="216" t="s">
        <v>133</v>
      </c>
      <c r="E356" s="217" t="s">
        <v>437</v>
      </c>
      <c r="F356" s="218" t="s">
        <v>438</v>
      </c>
      <c r="G356" s="219" t="s">
        <v>391</v>
      </c>
      <c r="H356" s="220">
        <v>4</v>
      </c>
      <c r="I356" s="221"/>
      <c r="J356" s="222">
        <f>ROUND(I356*H356,2)</f>
        <v>0</v>
      </c>
      <c r="K356" s="218" t="s">
        <v>137</v>
      </c>
      <c r="L356" s="42"/>
      <c r="M356" s="223" t="s">
        <v>1</v>
      </c>
      <c r="N356" s="224" t="s">
        <v>44</v>
      </c>
      <c r="O356" s="89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27" t="s">
        <v>392</v>
      </c>
      <c r="AT356" s="227" t="s">
        <v>133</v>
      </c>
      <c r="AU356" s="227" t="s">
        <v>89</v>
      </c>
      <c r="AY356" s="15" t="s">
        <v>131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5" t="s">
        <v>87</v>
      </c>
      <c r="BK356" s="228">
        <f>ROUND(I356*H356,2)</f>
        <v>0</v>
      </c>
      <c r="BL356" s="15" t="s">
        <v>392</v>
      </c>
      <c r="BM356" s="227" t="s">
        <v>704</v>
      </c>
    </row>
    <row r="357" s="2" customFormat="1">
      <c r="A357" s="36"/>
      <c r="B357" s="37"/>
      <c r="C357" s="38"/>
      <c r="D357" s="229" t="s">
        <v>140</v>
      </c>
      <c r="E357" s="38"/>
      <c r="F357" s="230" t="s">
        <v>440</v>
      </c>
      <c r="G357" s="38"/>
      <c r="H357" s="38"/>
      <c r="I357" s="231"/>
      <c r="J357" s="38"/>
      <c r="K357" s="38"/>
      <c r="L357" s="42"/>
      <c r="M357" s="232"/>
      <c r="N357" s="233"/>
      <c r="O357" s="89"/>
      <c r="P357" s="89"/>
      <c r="Q357" s="89"/>
      <c r="R357" s="89"/>
      <c r="S357" s="89"/>
      <c r="T357" s="90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140</v>
      </c>
      <c r="AU357" s="15" t="s">
        <v>89</v>
      </c>
    </row>
    <row r="358" s="12" customFormat="1" ht="22.8" customHeight="1">
      <c r="A358" s="12"/>
      <c r="B358" s="200"/>
      <c r="C358" s="201"/>
      <c r="D358" s="202" t="s">
        <v>78</v>
      </c>
      <c r="E358" s="214" t="s">
        <v>441</v>
      </c>
      <c r="F358" s="214" t="s">
        <v>442</v>
      </c>
      <c r="G358" s="201"/>
      <c r="H358" s="201"/>
      <c r="I358" s="204"/>
      <c r="J358" s="215">
        <f>BK358</f>
        <v>0</v>
      </c>
      <c r="K358" s="201"/>
      <c r="L358" s="206"/>
      <c r="M358" s="207"/>
      <c r="N358" s="208"/>
      <c r="O358" s="208"/>
      <c r="P358" s="209">
        <f>SUM(P359:P360)</f>
        <v>0</v>
      </c>
      <c r="Q358" s="208"/>
      <c r="R358" s="209">
        <f>SUM(R359:R360)</f>
        <v>0</v>
      </c>
      <c r="S358" s="208"/>
      <c r="T358" s="210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1" t="s">
        <v>158</v>
      </c>
      <c r="AT358" s="212" t="s">
        <v>78</v>
      </c>
      <c r="AU358" s="212" t="s">
        <v>87</v>
      </c>
      <c r="AY358" s="211" t="s">
        <v>131</v>
      </c>
      <c r="BK358" s="213">
        <f>SUM(BK359:BK360)</f>
        <v>0</v>
      </c>
    </row>
    <row r="359" s="2" customFormat="1" ht="14.4" customHeight="1">
      <c r="A359" s="36"/>
      <c r="B359" s="37"/>
      <c r="C359" s="216" t="s">
        <v>705</v>
      </c>
      <c r="D359" s="216" t="s">
        <v>133</v>
      </c>
      <c r="E359" s="217" t="s">
        <v>444</v>
      </c>
      <c r="F359" s="218" t="s">
        <v>445</v>
      </c>
      <c r="G359" s="219" t="s">
        <v>391</v>
      </c>
      <c r="H359" s="220">
        <v>1</v>
      </c>
      <c r="I359" s="221"/>
      <c r="J359" s="222">
        <f>ROUND(I359*H359,2)</f>
        <v>0</v>
      </c>
      <c r="K359" s="218" t="s">
        <v>137</v>
      </c>
      <c r="L359" s="42"/>
      <c r="M359" s="223" t="s">
        <v>1</v>
      </c>
      <c r="N359" s="224" t="s">
        <v>44</v>
      </c>
      <c r="O359" s="89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27" t="s">
        <v>392</v>
      </c>
      <c r="AT359" s="227" t="s">
        <v>133</v>
      </c>
      <c r="AU359" s="227" t="s">
        <v>89</v>
      </c>
      <c r="AY359" s="15" t="s">
        <v>131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5" t="s">
        <v>87</v>
      </c>
      <c r="BK359" s="228">
        <f>ROUND(I359*H359,2)</f>
        <v>0</v>
      </c>
      <c r="BL359" s="15" t="s">
        <v>392</v>
      </c>
      <c r="BM359" s="227" t="s">
        <v>706</v>
      </c>
    </row>
    <row r="360" s="2" customFormat="1">
      <c r="A360" s="36"/>
      <c r="B360" s="37"/>
      <c r="C360" s="38"/>
      <c r="D360" s="229" t="s">
        <v>140</v>
      </c>
      <c r="E360" s="38"/>
      <c r="F360" s="230" t="s">
        <v>445</v>
      </c>
      <c r="G360" s="38"/>
      <c r="H360" s="38"/>
      <c r="I360" s="231"/>
      <c r="J360" s="38"/>
      <c r="K360" s="38"/>
      <c r="L360" s="42"/>
      <c r="M360" s="232"/>
      <c r="N360" s="233"/>
      <c r="O360" s="89"/>
      <c r="P360" s="89"/>
      <c r="Q360" s="89"/>
      <c r="R360" s="89"/>
      <c r="S360" s="89"/>
      <c r="T360" s="90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140</v>
      </c>
      <c r="AU360" s="15" t="s">
        <v>89</v>
      </c>
    </row>
    <row r="361" s="12" customFormat="1" ht="22.8" customHeight="1">
      <c r="A361" s="12"/>
      <c r="B361" s="200"/>
      <c r="C361" s="201"/>
      <c r="D361" s="202" t="s">
        <v>78</v>
      </c>
      <c r="E361" s="214" t="s">
        <v>447</v>
      </c>
      <c r="F361" s="214" t="s">
        <v>448</v>
      </c>
      <c r="G361" s="201"/>
      <c r="H361" s="201"/>
      <c r="I361" s="204"/>
      <c r="J361" s="215">
        <f>BK361</f>
        <v>0</v>
      </c>
      <c r="K361" s="201"/>
      <c r="L361" s="206"/>
      <c r="M361" s="207"/>
      <c r="N361" s="208"/>
      <c r="O361" s="208"/>
      <c r="P361" s="209">
        <f>SUM(P362:P364)</f>
        <v>0</v>
      </c>
      <c r="Q361" s="208"/>
      <c r="R361" s="209">
        <f>SUM(R362:R364)</f>
        <v>0</v>
      </c>
      <c r="S361" s="208"/>
      <c r="T361" s="210">
        <f>SUM(T362:T364)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1" t="s">
        <v>158</v>
      </c>
      <c r="AT361" s="212" t="s">
        <v>78</v>
      </c>
      <c r="AU361" s="212" t="s">
        <v>87</v>
      </c>
      <c r="AY361" s="211" t="s">
        <v>131</v>
      </c>
      <c r="BK361" s="213">
        <f>SUM(BK362:BK364)</f>
        <v>0</v>
      </c>
    </row>
    <row r="362" s="2" customFormat="1" ht="14.4" customHeight="1">
      <c r="A362" s="36"/>
      <c r="B362" s="37"/>
      <c r="C362" s="216" t="s">
        <v>707</v>
      </c>
      <c r="D362" s="216" t="s">
        <v>133</v>
      </c>
      <c r="E362" s="217" t="s">
        <v>450</v>
      </c>
      <c r="F362" s="218" t="s">
        <v>451</v>
      </c>
      <c r="G362" s="219" t="s">
        <v>452</v>
      </c>
      <c r="H362" s="220">
        <v>1</v>
      </c>
      <c r="I362" s="221"/>
      <c r="J362" s="222">
        <f>ROUND(I362*H362,2)</f>
        <v>0</v>
      </c>
      <c r="K362" s="218" t="s">
        <v>137</v>
      </c>
      <c r="L362" s="42"/>
      <c r="M362" s="223" t="s">
        <v>1</v>
      </c>
      <c r="N362" s="224" t="s">
        <v>44</v>
      </c>
      <c r="O362" s="89"/>
      <c r="P362" s="225">
        <f>O362*H362</f>
        <v>0</v>
      </c>
      <c r="Q362" s="225">
        <v>0</v>
      </c>
      <c r="R362" s="225">
        <f>Q362*H362</f>
        <v>0</v>
      </c>
      <c r="S362" s="225">
        <v>0</v>
      </c>
      <c r="T362" s="226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7" t="s">
        <v>392</v>
      </c>
      <c r="AT362" s="227" t="s">
        <v>133</v>
      </c>
      <c r="AU362" s="227" t="s">
        <v>89</v>
      </c>
      <c r="AY362" s="15" t="s">
        <v>131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5" t="s">
        <v>87</v>
      </c>
      <c r="BK362" s="228">
        <f>ROUND(I362*H362,2)</f>
        <v>0</v>
      </c>
      <c r="BL362" s="15" t="s">
        <v>392</v>
      </c>
      <c r="BM362" s="227" t="s">
        <v>708</v>
      </c>
    </row>
    <row r="363" s="2" customFormat="1">
      <c r="A363" s="36"/>
      <c r="B363" s="37"/>
      <c r="C363" s="38"/>
      <c r="D363" s="229" t="s">
        <v>140</v>
      </c>
      <c r="E363" s="38"/>
      <c r="F363" s="230" t="s">
        <v>454</v>
      </c>
      <c r="G363" s="38"/>
      <c r="H363" s="38"/>
      <c r="I363" s="231"/>
      <c r="J363" s="38"/>
      <c r="K363" s="38"/>
      <c r="L363" s="42"/>
      <c r="M363" s="232"/>
      <c r="N363" s="233"/>
      <c r="O363" s="89"/>
      <c r="P363" s="89"/>
      <c r="Q363" s="89"/>
      <c r="R363" s="89"/>
      <c r="S363" s="89"/>
      <c r="T363" s="90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140</v>
      </c>
      <c r="AU363" s="15" t="s">
        <v>89</v>
      </c>
    </row>
    <row r="364" s="2" customFormat="1">
      <c r="A364" s="36"/>
      <c r="B364" s="37"/>
      <c r="C364" s="38"/>
      <c r="D364" s="229" t="s">
        <v>175</v>
      </c>
      <c r="E364" s="38"/>
      <c r="F364" s="245" t="s">
        <v>455</v>
      </c>
      <c r="G364" s="38"/>
      <c r="H364" s="38"/>
      <c r="I364" s="231"/>
      <c r="J364" s="38"/>
      <c r="K364" s="38"/>
      <c r="L364" s="42"/>
      <c r="M364" s="232"/>
      <c r="N364" s="233"/>
      <c r="O364" s="89"/>
      <c r="P364" s="89"/>
      <c r="Q364" s="89"/>
      <c r="R364" s="89"/>
      <c r="S364" s="89"/>
      <c r="T364" s="90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175</v>
      </c>
      <c r="AU364" s="15" t="s">
        <v>89</v>
      </c>
    </row>
    <row r="365" s="12" customFormat="1" ht="22.8" customHeight="1">
      <c r="A365" s="12"/>
      <c r="B365" s="200"/>
      <c r="C365" s="201"/>
      <c r="D365" s="202" t="s">
        <v>78</v>
      </c>
      <c r="E365" s="214" t="s">
        <v>456</v>
      </c>
      <c r="F365" s="214" t="s">
        <v>457</v>
      </c>
      <c r="G365" s="201"/>
      <c r="H365" s="201"/>
      <c r="I365" s="204"/>
      <c r="J365" s="215">
        <f>BK365</f>
        <v>0</v>
      </c>
      <c r="K365" s="201"/>
      <c r="L365" s="206"/>
      <c r="M365" s="207"/>
      <c r="N365" s="208"/>
      <c r="O365" s="208"/>
      <c r="P365" s="209">
        <f>SUM(P366:P367)</f>
        <v>0</v>
      </c>
      <c r="Q365" s="208"/>
      <c r="R365" s="209">
        <f>SUM(R366:R367)</f>
        <v>0</v>
      </c>
      <c r="S365" s="208"/>
      <c r="T365" s="210">
        <f>SUM(T366:T367)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1" t="s">
        <v>158</v>
      </c>
      <c r="AT365" s="212" t="s">
        <v>78</v>
      </c>
      <c r="AU365" s="212" t="s">
        <v>87</v>
      </c>
      <c r="AY365" s="211" t="s">
        <v>131</v>
      </c>
      <c r="BK365" s="213">
        <f>SUM(BK366:BK367)</f>
        <v>0</v>
      </c>
    </row>
    <row r="366" s="2" customFormat="1" ht="14.4" customHeight="1">
      <c r="A366" s="36"/>
      <c r="B366" s="37"/>
      <c r="C366" s="216" t="s">
        <v>709</v>
      </c>
      <c r="D366" s="216" t="s">
        <v>133</v>
      </c>
      <c r="E366" s="217" t="s">
        <v>459</v>
      </c>
      <c r="F366" s="218" t="s">
        <v>460</v>
      </c>
      <c r="G366" s="219" t="s">
        <v>391</v>
      </c>
      <c r="H366" s="220">
        <v>1</v>
      </c>
      <c r="I366" s="221"/>
      <c r="J366" s="222">
        <f>ROUND(I366*H366,2)</f>
        <v>0</v>
      </c>
      <c r="K366" s="218" t="s">
        <v>137</v>
      </c>
      <c r="L366" s="42"/>
      <c r="M366" s="223" t="s">
        <v>1</v>
      </c>
      <c r="N366" s="224" t="s">
        <v>44</v>
      </c>
      <c r="O366" s="89"/>
      <c r="P366" s="225">
        <f>O366*H366</f>
        <v>0</v>
      </c>
      <c r="Q366" s="225">
        <v>0</v>
      </c>
      <c r="R366" s="225">
        <f>Q366*H366</f>
        <v>0</v>
      </c>
      <c r="S366" s="225">
        <v>0</v>
      </c>
      <c r="T366" s="226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27" t="s">
        <v>392</v>
      </c>
      <c r="AT366" s="227" t="s">
        <v>133</v>
      </c>
      <c r="AU366" s="227" t="s">
        <v>89</v>
      </c>
      <c r="AY366" s="15" t="s">
        <v>131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5" t="s">
        <v>87</v>
      </c>
      <c r="BK366" s="228">
        <f>ROUND(I366*H366,2)</f>
        <v>0</v>
      </c>
      <c r="BL366" s="15" t="s">
        <v>392</v>
      </c>
      <c r="BM366" s="227" t="s">
        <v>710</v>
      </c>
    </row>
    <row r="367" s="2" customFormat="1">
      <c r="A367" s="36"/>
      <c r="B367" s="37"/>
      <c r="C367" s="38"/>
      <c r="D367" s="229" t="s">
        <v>140</v>
      </c>
      <c r="E367" s="38"/>
      <c r="F367" s="230" t="s">
        <v>462</v>
      </c>
      <c r="G367" s="38"/>
      <c r="H367" s="38"/>
      <c r="I367" s="231"/>
      <c r="J367" s="38"/>
      <c r="K367" s="38"/>
      <c r="L367" s="42"/>
      <c r="M367" s="256"/>
      <c r="N367" s="257"/>
      <c r="O367" s="258"/>
      <c r="P367" s="258"/>
      <c r="Q367" s="258"/>
      <c r="R367" s="258"/>
      <c r="S367" s="258"/>
      <c r="T367" s="259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140</v>
      </c>
      <c r="AU367" s="15" t="s">
        <v>89</v>
      </c>
    </row>
    <row r="368" s="2" customFormat="1" ht="6.96" customHeight="1">
      <c r="A368" s="36"/>
      <c r="B368" s="64"/>
      <c r="C368" s="65"/>
      <c r="D368" s="65"/>
      <c r="E368" s="65"/>
      <c r="F368" s="65"/>
      <c r="G368" s="65"/>
      <c r="H368" s="65"/>
      <c r="I368" s="65"/>
      <c r="J368" s="65"/>
      <c r="K368" s="65"/>
      <c r="L368" s="42"/>
      <c r="M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</row>
  </sheetData>
  <sheetProtection sheet="1" autoFilter="0" formatColumns="0" formatRows="0" objects="1" scenarios="1" spinCount="100000" saltValue="2DkfEh7vRJ6DkNTBJSOnQ+JCopprVGk6WOcFFG84ZlmlC0pbg/ps1XWr9mU2eTf1vNID9sbYBD2ecmhkCsfXfw==" hashValue="Zy0tMgMkVJ1Sl1bChw8TGyNWKpF3zN+w47ZNBRfDbn+VTdxI5qKyL41MphrMy181lMQ/Lmd2s9xDoPxzuHJujA==" algorithmName="SHA-512" password="CC35"/>
  <autoFilter ref="C133:K36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2021-12-15T11:00:06Z</dcterms:created>
  <dcterms:modified xsi:type="dcterms:W3CDTF">2021-12-15T11:00:09Z</dcterms:modified>
</cp:coreProperties>
</file>